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2c9862d9783467/งานโรงเรียน/งานวัดผล/ปพ.แบบพิมพ์ 2.64/"/>
    </mc:Choice>
  </mc:AlternateContent>
  <xr:revisionPtr revIDLastSave="69" documentId="11_8F1A333D664EF4D3438820A3E091405D6984EB26" xr6:coauthVersionLast="47" xr6:coauthVersionMax="47" xr10:uidLastSave="{4687FB41-CD7C-9442-8DDB-179BFD772640}"/>
  <bookViews>
    <workbookView xWindow="35840" yWindow="500" windowWidth="51200" windowHeight="21100" activeTab="4" xr2:uid="{00000000-000D-0000-FFFF-FFFF00000000}"/>
  </bookViews>
  <sheets>
    <sheet name="p1" sheetId="1" r:id="rId1"/>
    <sheet name="p2" sheetId="2" r:id="rId2"/>
    <sheet name="p3" sheetId="3" r:id="rId3"/>
    <sheet name="p4" sheetId="6" r:id="rId4"/>
    <sheet name="p5" sheetId="9" r:id="rId5"/>
    <sheet name="p6" sheetId="10" r:id="rId6"/>
  </sheets>
  <definedNames>
    <definedName name="_xlnm.Print_Titles" localSheetId="3">'p4'!$1:$5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6" l="1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6" i="6"/>
  <c r="AQ29" i="6"/>
  <c r="H27" i="9" s="1"/>
  <c r="AQ30" i="6"/>
  <c r="H28" i="9" s="1"/>
  <c r="AQ31" i="6"/>
  <c r="H29" i="9" s="1"/>
  <c r="AQ32" i="6"/>
  <c r="AQ33" i="6"/>
  <c r="H31" i="9" s="1"/>
  <c r="AQ34" i="6"/>
  <c r="AJ29" i="6"/>
  <c r="G27" i="9" s="1"/>
  <c r="AJ30" i="6"/>
  <c r="G28" i="9" s="1"/>
  <c r="AJ31" i="6"/>
  <c r="G29" i="9" s="1"/>
  <c r="AJ32" i="6"/>
  <c r="G30" i="9" s="1"/>
  <c r="AJ33" i="6"/>
  <c r="G31" i="9" s="1"/>
  <c r="AJ34" i="6"/>
  <c r="G32" i="9" s="1"/>
  <c r="H30" i="9"/>
  <c r="H32" i="9"/>
  <c r="B27" i="9"/>
  <c r="C27" i="9"/>
  <c r="B28" i="9"/>
  <c r="C28" i="9"/>
  <c r="B29" i="9"/>
  <c r="C29" i="9"/>
  <c r="B30" i="9"/>
  <c r="C30" i="9"/>
  <c r="B31" i="9"/>
  <c r="C31" i="9"/>
  <c r="B32" i="9"/>
  <c r="C32" i="9"/>
  <c r="W29" i="6"/>
  <c r="E27" i="9" s="1"/>
  <c r="W30" i="6"/>
  <c r="E28" i="9" s="1"/>
  <c r="W31" i="6"/>
  <c r="X31" i="6" s="1"/>
  <c r="Y31" i="6" s="1"/>
  <c r="F29" i="9" s="1"/>
  <c r="W32" i="6"/>
  <c r="E30" i="9" s="1"/>
  <c r="W33" i="6"/>
  <c r="E31" i="9" s="1"/>
  <c r="W34" i="6"/>
  <c r="Q29" i="6"/>
  <c r="Q30" i="6"/>
  <c r="Q31" i="6"/>
  <c r="R31" i="6" s="1"/>
  <c r="D29" i="9" s="1"/>
  <c r="Q32" i="6"/>
  <c r="Q33" i="6"/>
  <c r="Q34" i="6"/>
  <c r="R34" i="6" s="1"/>
  <c r="D32" i="9" s="1"/>
  <c r="L28" i="6"/>
  <c r="L29" i="6"/>
  <c r="L30" i="6"/>
  <c r="L31" i="6"/>
  <c r="L32" i="6"/>
  <c r="L33" i="6"/>
  <c r="R33" i="6" s="1"/>
  <c r="L34" i="6"/>
  <c r="H29" i="6"/>
  <c r="R29" i="6" s="1"/>
  <c r="H30" i="6"/>
  <c r="R30" i="6" s="1"/>
  <c r="H31" i="6"/>
  <c r="H32" i="6"/>
  <c r="R32" i="6" s="1"/>
  <c r="H33" i="6"/>
  <c r="H34" i="6"/>
  <c r="B29" i="6"/>
  <c r="C29" i="6"/>
  <c r="B30" i="6"/>
  <c r="C30" i="6"/>
  <c r="B31" i="6"/>
  <c r="C31" i="6"/>
  <c r="B32" i="6"/>
  <c r="C32" i="6"/>
  <c r="B33" i="6"/>
  <c r="C33" i="6"/>
  <c r="B34" i="6"/>
  <c r="C34" i="6"/>
  <c r="CI29" i="3"/>
  <c r="CI30" i="3"/>
  <c r="CI31" i="3"/>
  <c r="CI32" i="3"/>
  <c r="CI33" i="3"/>
  <c r="CI34" i="3"/>
  <c r="X30" i="6" l="1"/>
  <c r="D28" i="9"/>
  <c r="D27" i="9"/>
  <c r="X29" i="6"/>
  <c r="X33" i="6"/>
  <c r="D31" i="9"/>
  <c r="X32" i="6"/>
  <c r="D30" i="9"/>
  <c r="X34" i="6"/>
  <c r="E29" i="9"/>
  <c r="E32" i="9"/>
  <c r="B26" i="9"/>
  <c r="C26" i="9"/>
  <c r="G26" i="9"/>
  <c r="H26" i="9"/>
  <c r="B28" i="6"/>
  <c r="C28" i="6"/>
  <c r="H28" i="6"/>
  <c r="Q28" i="6"/>
  <c r="W28" i="6"/>
  <c r="E26" i="9" s="1"/>
  <c r="AJ28" i="6"/>
  <c r="AQ28" i="6"/>
  <c r="CI28" i="3"/>
  <c r="R28" i="6" l="1"/>
  <c r="Y29" i="6"/>
  <c r="F27" i="9" s="1"/>
  <c r="Y33" i="6"/>
  <c r="F31" i="9" s="1"/>
  <c r="Y34" i="6"/>
  <c r="F32" i="9" s="1"/>
  <c r="Y32" i="6"/>
  <c r="F30" i="9" s="1"/>
  <c r="Y30" i="6"/>
  <c r="F28" i="9" s="1"/>
  <c r="B25" i="6"/>
  <c r="C25" i="6"/>
  <c r="H25" i="6"/>
  <c r="L25" i="6"/>
  <c r="Q25" i="6"/>
  <c r="W25" i="6"/>
  <c r="AJ25" i="6"/>
  <c r="G23" i="9" s="1"/>
  <c r="AQ25" i="6"/>
  <c r="H23" i="9" s="1"/>
  <c r="B26" i="6"/>
  <c r="C26" i="6"/>
  <c r="H26" i="6"/>
  <c r="L26" i="6"/>
  <c r="R26" i="6" s="1"/>
  <c r="Q26" i="6"/>
  <c r="W26" i="6"/>
  <c r="E24" i="9" s="1"/>
  <c r="AJ26" i="6"/>
  <c r="AQ26" i="6"/>
  <c r="H24" i="9" s="1"/>
  <c r="B27" i="6"/>
  <c r="C27" i="6"/>
  <c r="H27" i="6"/>
  <c r="L27" i="6"/>
  <c r="Q27" i="6"/>
  <c r="W27" i="6"/>
  <c r="E25" i="9" s="1"/>
  <c r="AJ27" i="6"/>
  <c r="AQ27" i="6"/>
  <c r="H25" i="9" s="1"/>
  <c r="B23" i="9"/>
  <c r="C23" i="9"/>
  <c r="E23" i="9"/>
  <c r="B24" i="9"/>
  <c r="C24" i="9"/>
  <c r="G24" i="9"/>
  <c r="B25" i="9"/>
  <c r="C25" i="9"/>
  <c r="G25" i="9"/>
  <c r="R27" i="6" l="1"/>
  <c r="R25" i="6"/>
  <c r="X28" i="6"/>
  <c r="D26" i="9"/>
  <c r="D25" i="9"/>
  <c r="X27" i="6"/>
  <c r="X25" i="6"/>
  <c r="D23" i="9"/>
  <c r="X26" i="6"/>
  <c r="D24" i="9"/>
  <c r="CI25" i="3"/>
  <c r="CI26" i="3"/>
  <c r="CI27" i="3"/>
  <c r="Y28" i="6" l="1"/>
  <c r="F26" i="9" s="1"/>
  <c r="Y26" i="6"/>
  <c r="F24" i="9" s="1"/>
  <c r="Y25" i="6"/>
  <c r="F23" i="9" s="1"/>
  <c r="Y27" i="6"/>
  <c r="F25" i="9" s="1"/>
  <c r="H6" i="6" l="1"/>
  <c r="H2" i="9"/>
  <c r="D2" i="9"/>
  <c r="C2" i="9"/>
  <c r="N4" i="2"/>
  <c r="E4" i="2"/>
  <c r="C4" i="2"/>
  <c r="C1" i="3" s="1"/>
  <c r="K4" i="2"/>
  <c r="W1" i="3" s="1"/>
  <c r="B6" i="6"/>
  <c r="B4" i="9"/>
  <c r="C4" i="9"/>
  <c r="B5" i="9"/>
  <c r="C5" i="9"/>
  <c r="B6" i="9"/>
  <c r="C6" i="9"/>
  <c r="B7" i="9"/>
  <c r="C7" i="9"/>
  <c r="C6" i="6"/>
  <c r="B7" i="6"/>
  <c r="C7" i="6"/>
  <c r="B8" i="6"/>
  <c r="C8" i="6"/>
  <c r="CI5" i="3"/>
  <c r="C9" i="6"/>
  <c r="AJ11" i="6"/>
  <c r="G9" i="9" s="1"/>
  <c r="AJ12" i="6"/>
  <c r="G10" i="9" s="1"/>
  <c r="AJ13" i="6"/>
  <c r="G11" i="9" s="1"/>
  <c r="AJ14" i="6"/>
  <c r="G12" i="9" s="1"/>
  <c r="AJ15" i="6"/>
  <c r="G13" i="9" s="1"/>
  <c r="AJ16" i="6"/>
  <c r="G14" i="9" s="1"/>
  <c r="AJ17" i="6"/>
  <c r="G15" i="9" s="1"/>
  <c r="AJ18" i="6"/>
  <c r="G16" i="9" s="1"/>
  <c r="AJ19" i="6"/>
  <c r="G17" i="9" s="1"/>
  <c r="AJ20" i="6"/>
  <c r="G18" i="9" s="1"/>
  <c r="AJ21" i="6"/>
  <c r="G19" i="9" s="1"/>
  <c r="AJ22" i="6"/>
  <c r="G20" i="9" s="1"/>
  <c r="AJ23" i="6"/>
  <c r="G21" i="9" s="1"/>
  <c r="AJ24" i="6"/>
  <c r="G22" i="9" s="1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AJ10" i="6"/>
  <c r="G8" i="9" s="1"/>
  <c r="AQ10" i="6"/>
  <c r="H8" i="9" s="1"/>
  <c r="AQ11" i="6"/>
  <c r="H9" i="9" s="1"/>
  <c r="AQ12" i="6"/>
  <c r="H10" i="9" s="1"/>
  <c r="AQ13" i="6"/>
  <c r="H11" i="9" s="1"/>
  <c r="AQ14" i="6"/>
  <c r="H12" i="9" s="1"/>
  <c r="AQ15" i="6"/>
  <c r="H13" i="9" s="1"/>
  <c r="AQ16" i="6"/>
  <c r="H14" i="9" s="1"/>
  <c r="AQ17" i="6"/>
  <c r="H15" i="9" s="1"/>
  <c r="AQ18" i="6"/>
  <c r="H16" i="9" s="1"/>
  <c r="AQ19" i="6"/>
  <c r="H17" i="9" s="1"/>
  <c r="AQ20" i="6"/>
  <c r="H18" i="9" s="1"/>
  <c r="AQ21" i="6"/>
  <c r="H19" i="9" s="1"/>
  <c r="AQ22" i="6"/>
  <c r="H20" i="9" s="1"/>
  <c r="AQ23" i="6"/>
  <c r="H21" i="9" s="1"/>
  <c r="AQ24" i="6"/>
  <c r="H22" i="9" s="1"/>
  <c r="AJ6" i="6"/>
  <c r="G4" i="9" s="1"/>
  <c r="AQ6" i="6"/>
  <c r="H4" i="9" s="1"/>
  <c r="AJ7" i="6"/>
  <c r="G5" i="9" s="1"/>
  <c r="AQ7" i="6"/>
  <c r="H5" i="9" s="1"/>
  <c r="AJ8" i="6"/>
  <c r="G6" i="9" s="1"/>
  <c r="AQ8" i="6"/>
  <c r="H6" i="9" s="1"/>
  <c r="L6" i="6"/>
  <c r="Q6" i="6"/>
  <c r="W6" i="6"/>
  <c r="E4" i="9" s="1"/>
  <c r="H7" i="6"/>
  <c r="L7" i="6"/>
  <c r="Q7" i="6"/>
  <c r="W7" i="6"/>
  <c r="E5" i="9" s="1"/>
  <c r="H8" i="6"/>
  <c r="L8" i="6"/>
  <c r="Q8" i="6"/>
  <c r="W8" i="6"/>
  <c r="E6" i="9" s="1"/>
  <c r="H9" i="6"/>
  <c r="L9" i="6"/>
  <c r="Q9" i="6"/>
  <c r="W9" i="6"/>
  <c r="E7" i="9" s="1"/>
  <c r="H10" i="6"/>
  <c r="L10" i="6"/>
  <c r="Q10" i="6"/>
  <c r="W10" i="6"/>
  <c r="E8" i="9" s="1"/>
  <c r="H11" i="6"/>
  <c r="L11" i="6"/>
  <c r="Q11" i="6"/>
  <c r="W11" i="6"/>
  <c r="E9" i="9" s="1"/>
  <c r="H12" i="6"/>
  <c r="L12" i="6"/>
  <c r="Q12" i="6"/>
  <c r="W12" i="6"/>
  <c r="E10" i="9" s="1"/>
  <c r="H13" i="6"/>
  <c r="L13" i="6"/>
  <c r="Q13" i="6"/>
  <c r="W13" i="6"/>
  <c r="E11" i="9" s="1"/>
  <c r="H14" i="6"/>
  <c r="L14" i="6"/>
  <c r="Q14" i="6"/>
  <c r="W14" i="6"/>
  <c r="E12" i="9" s="1"/>
  <c r="H15" i="6"/>
  <c r="L15" i="6"/>
  <c r="Q15" i="6"/>
  <c r="W15" i="6"/>
  <c r="E13" i="9" s="1"/>
  <c r="H16" i="6"/>
  <c r="L16" i="6"/>
  <c r="Q16" i="6"/>
  <c r="W16" i="6"/>
  <c r="E14" i="9" s="1"/>
  <c r="H17" i="6"/>
  <c r="L17" i="6"/>
  <c r="Q17" i="6"/>
  <c r="W17" i="6"/>
  <c r="E15" i="9" s="1"/>
  <c r="H18" i="6"/>
  <c r="L18" i="6"/>
  <c r="Q18" i="6"/>
  <c r="W18" i="6"/>
  <c r="E16" i="9" s="1"/>
  <c r="H19" i="6"/>
  <c r="L19" i="6"/>
  <c r="Q19" i="6"/>
  <c r="W19" i="6"/>
  <c r="E17" i="9" s="1"/>
  <c r="H20" i="6"/>
  <c r="L20" i="6"/>
  <c r="Q20" i="6"/>
  <c r="W20" i="6"/>
  <c r="E18" i="9" s="1"/>
  <c r="H21" i="6"/>
  <c r="L21" i="6"/>
  <c r="Q21" i="6"/>
  <c r="W21" i="6"/>
  <c r="E19" i="9" s="1"/>
  <c r="H22" i="6"/>
  <c r="L22" i="6"/>
  <c r="Q22" i="6"/>
  <c r="W22" i="6"/>
  <c r="E20" i="9" s="1"/>
  <c r="H23" i="6"/>
  <c r="L23" i="6"/>
  <c r="Q23" i="6"/>
  <c r="W23" i="6"/>
  <c r="E21" i="9" s="1"/>
  <c r="H24" i="6"/>
  <c r="L24" i="6"/>
  <c r="Q24" i="6"/>
  <c r="W24" i="6"/>
  <c r="E22" i="9" s="1"/>
  <c r="B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J9" i="6"/>
  <c r="G7" i="9" s="1"/>
  <c r="H4" i="6"/>
  <c r="L4" i="6"/>
  <c r="Q4" i="6"/>
  <c r="W4" i="6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7" i="3"/>
  <c r="CI8" i="3"/>
  <c r="CI9" i="3"/>
  <c r="CI10" i="3"/>
  <c r="CI6" i="3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CL7" i="3"/>
  <c r="CL8" i="3" s="1"/>
  <c r="CL9" i="3" s="1"/>
  <c r="CL10" i="3" s="1"/>
  <c r="CL11" i="3" s="1"/>
  <c r="CL12" i="3" s="1"/>
  <c r="CL13" i="3" s="1"/>
  <c r="CL14" i="3" s="1"/>
  <c r="CL15" i="3" s="1"/>
  <c r="CL16" i="3" s="1"/>
  <c r="CL17" i="3" s="1"/>
  <c r="CL18" i="3" s="1"/>
  <c r="CL19" i="3" s="1"/>
  <c r="CL20" i="3" s="1"/>
  <c r="CL21" i="3" s="1"/>
  <c r="CL22" i="3" s="1"/>
  <c r="CL23" i="3" s="1"/>
  <c r="CL24" i="3" s="1"/>
  <c r="CL25" i="3" s="1"/>
  <c r="CL26" i="3" s="1"/>
  <c r="CL27" i="3" s="1"/>
  <c r="AQ9" i="6"/>
  <c r="H7" i="9" s="1"/>
  <c r="CJ12" i="3" l="1"/>
  <c r="CJ6" i="3"/>
  <c r="CJ10" i="3"/>
  <c r="CJ29" i="3"/>
  <c r="CJ31" i="3"/>
  <c r="CJ32" i="3"/>
  <c r="CJ33" i="3"/>
  <c r="CJ30" i="3"/>
  <c r="CJ34" i="3"/>
  <c r="CJ28" i="3"/>
  <c r="CJ27" i="3"/>
  <c r="CJ26" i="3"/>
  <c r="CJ25" i="3"/>
  <c r="CJ23" i="3"/>
  <c r="CJ22" i="3"/>
  <c r="CJ21" i="3"/>
  <c r="CJ11" i="3"/>
  <c r="CJ15" i="3"/>
  <c r="CJ19" i="3"/>
  <c r="CJ20" i="3"/>
  <c r="CJ17" i="3"/>
  <c r="CJ24" i="3"/>
  <c r="CJ9" i="3"/>
  <c r="CJ16" i="3"/>
  <c r="CJ13" i="3"/>
  <c r="CJ8" i="3"/>
  <c r="CJ18" i="3"/>
  <c r="CJ14" i="3"/>
  <c r="CJ7" i="3"/>
  <c r="R16" i="6"/>
  <c r="D14" i="9" s="1"/>
  <c r="R12" i="6"/>
  <c r="X12" i="6" s="1"/>
  <c r="Y12" i="6" s="1"/>
  <c r="F10" i="9" s="1"/>
  <c r="R6" i="6"/>
  <c r="D4" i="9" s="1"/>
  <c r="R15" i="6"/>
  <c r="X15" i="6" s="1"/>
  <c r="R21" i="6"/>
  <c r="R17" i="6"/>
  <c r="D15" i="9" s="1"/>
  <c r="X21" i="6"/>
  <c r="Y21" i="6" s="1"/>
  <c r="F19" i="9" s="1"/>
  <c r="D19" i="9"/>
  <c r="R10" i="6"/>
  <c r="D8" i="9" s="1"/>
  <c r="R20" i="6"/>
  <c r="D18" i="9" s="1"/>
  <c r="R9" i="6"/>
  <c r="R23" i="6"/>
  <c r="X23" i="6" s="1"/>
  <c r="Y23" i="6" s="1"/>
  <c r="F21" i="9" s="1"/>
  <c r="R19" i="6"/>
  <c r="D17" i="9" s="1"/>
  <c r="R18" i="6"/>
  <c r="X18" i="6" s="1"/>
  <c r="Y18" i="6" s="1"/>
  <c r="F16" i="9" s="1"/>
  <c r="R8" i="6"/>
  <c r="X8" i="6" s="1"/>
  <c r="Y8" i="6" s="1"/>
  <c r="F6" i="9" s="1"/>
  <c r="R14" i="6"/>
  <c r="X14" i="6" s="1"/>
  <c r="Y14" i="6" s="1"/>
  <c r="F12" i="9" s="1"/>
  <c r="K26" i="9"/>
  <c r="S18" i="1" s="1"/>
  <c r="X16" i="6"/>
  <c r="Y16" i="6" s="1"/>
  <c r="F14" i="9" s="1"/>
  <c r="R7" i="6"/>
  <c r="D5" i="9" s="1"/>
  <c r="R13" i="6"/>
  <c r="D11" i="9" s="1"/>
  <c r="R22" i="6"/>
  <c r="X22" i="6" s="1"/>
  <c r="Y22" i="6" s="1"/>
  <c r="F20" i="9" s="1"/>
  <c r="R24" i="6"/>
  <c r="X24" i="6" s="1"/>
  <c r="Y24" i="6" s="1"/>
  <c r="F22" i="9" s="1"/>
  <c r="R11" i="6"/>
  <c r="X11" i="6" s="1"/>
  <c r="Y11" i="6" s="1"/>
  <c r="F9" i="9" s="1"/>
  <c r="K27" i="9"/>
  <c r="T18" i="1" s="1"/>
  <c r="K25" i="9"/>
  <c r="R18" i="1" s="1"/>
  <c r="K24" i="9"/>
  <c r="R4" i="6"/>
  <c r="X4" i="6" s="1"/>
  <c r="K18" i="9"/>
  <c r="N18" i="1" s="1"/>
  <c r="K19" i="9"/>
  <c r="O18" i="1" s="1"/>
  <c r="K20" i="9"/>
  <c r="P18" i="1" s="1"/>
  <c r="K17" i="9"/>
  <c r="D10" i="9"/>
  <c r="F1" i="3"/>
  <c r="X6" i="6" l="1"/>
  <c r="Y15" i="6"/>
  <c r="F13" i="9" s="1"/>
  <c r="Y6" i="6"/>
  <c r="F4" i="9" s="1"/>
  <c r="D13" i="9"/>
  <c r="D16" i="9"/>
  <c r="X17" i="6"/>
  <c r="Y17" i="6" s="1"/>
  <c r="F15" i="9" s="1"/>
  <c r="X19" i="6"/>
  <c r="Y19" i="6" s="1"/>
  <c r="F17" i="9" s="1"/>
  <c r="D6" i="9"/>
  <c r="X9" i="6"/>
  <c r="Y9" i="6" s="1"/>
  <c r="F7" i="9" s="1"/>
  <c r="D7" i="9"/>
  <c r="X7" i="6"/>
  <c r="Y7" i="6" s="1"/>
  <c r="F5" i="9" s="1"/>
  <c r="X20" i="6"/>
  <c r="Y20" i="6" s="1"/>
  <c r="F18" i="9" s="1"/>
  <c r="D12" i="9"/>
  <c r="X10" i="6"/>
  <c r="Y10" i="6" s="1"/>
  <c r="F8" i="9" s="1"/>
  <c r="D9" i="9"/>
  <c r="D21" i="9"/>
  <c r="X13" i="6"/>
  <c r="Y13" i="6" s="1"/>
  <c r="F11" i="9" s="1"/>
  <c r="D22" i="9"/>
  <c r="D20" i="9"/>
  <c r="K28" i="9"/>
  <c r="Q18" i="1"/>
  <c r="K21" i="9"/>
  <c r="M18" i="1"/>
  <c r="K12" i="9" l="1"/>
  <c r="K18" i="1" s="1"/>
  <c r="K13" i="9"/>
  <c r="L18" i="1" s="1"/>
  <c r="K8" i="9"/>
  <c r="G18" i="1" s="1"/>
  <c r="K4" i="9"/>
  <c r="C18" i="1" s="1"/>
  <c r="K6" i="9"/>
  <c r="E18" i="1" s="1"/>
  <c r="K10" i="9"/>
  <c r="I18" i="1" s="1"/>
  <c r="K5" i="9"/>
  <c r="D18" i="1" s="1"/>
  <c r="K7" i="9"/>
  <c r="F18" i="1" s="1"/>
  <c r="K9" i="9"/>
  <c r="H18" i="1" s="1"/>
  <c r="K11" i="9"/>
  <c r="J18" i="1" s="1"/>
  <c r="K14" i="9" l="1"/>
  <c r="B18" i="1" s="1"/>
</calcChain>
</file>

<file path=xl/sharedStrings.xml><?xml version="1.0" encoding="utf-8"?>
<sst xmlns="http://schemas.openxmlformats.org/spreadsheetml/2006/main" count="385" uniqueCount="265">
  <si>
    <t>จำนวน</t>
  </si>
  <si>
    <t>นักเรียน</t>
  </si>
  <si>
    <t>ทั้งหมด</t>
  </si>
  <si>
    <t>สรุปผลการเรียน</t>
  </si>
  <si>
    <t>จำนวนนักเรียนที่ได้ระดับผลการเรียน</t>
  </si>
  <si>
    <t>ร</t>
  </si>
  <si>
    <t>สรุปผลการประเมิน</t>
  </si>
  <si>
    <t>คุณลักษณะอันพึงประสงค์</t>
  </si>
  <si>
    <t>ดีเยี่ยม</t>
  </si>
  <si>
    <t>ดี</t>
  </si>
  <si>
    <t>ผ่าน</t>
  </si>
  <si>
    <t>ไม่ผ่าน</t>
  </si>
  <si>
    <t>การอ่าน  คิดวิเคราะห์ฯ</t>
  </si>
  <si>
    <t>การอนุมัติผลการพัฒนาคุณภาพผู้เรียน</t>
  </si>
  <si>
    <t>เรียนเสนอเพื่อพิจารณา</t>
  </si>
  <si>
    <t>อนุมัติ</t>
  </si>
  <si>
    <t>ไม่อนุมัติ</t>
  </si>
  <si>
    <t>ลงชื่อ.............................................................................................หัวหน้ากลุ่มสาระการเรียนรู้</t>
  </si>
  <si>
    <t>ลงชื่อ.............................................................................................หัวหน้างานวัดผล</t>
  </si>
  <si>
    <t>ปพ.5</t>
  </si>
  <si>
    <t>ลงชื่อ..................................................................................</t>
  </si>
  <si>
    <t>ข้อที่</t>
  </si>
  <si>
    <t>จำนวนหน่วยการเรียน</t>
  </si>
  <si>
    <t>รหัสวิชา</t>
  </si>
  <si>
    <t>รายวิชา</t>
  </si>
  <si>
    <t>เลขที่</t>
  </si>
  <si>
    <t>เลขประจำตัว</t>
  </si>
  <si>
    <t>เดือน</t>
  </si>
  <si>
    <t>สัปดาห์</t>
  </si>
  <si>
    <t>วันที่</t>
  </si>
  <si>
    <t>คาบ</t>
  </si>
  <si>
    <t>รวมเวลา</t>
  </si>
  <si>
    <t>เวลาเรียนคิดเป็นร้อยละ</t>
  </si>
  <si>
    <t>ของเวลาเรียนเต็ม</t>
  </si>
  <si>
    <t>ชื่อ - นามสกุล</t>
  </si>
  <si>
    <t>ประเมิน</t>
  </si>
  <si>
    <t>ผลการ</t>
  </si>
  <si>
    <t>รวม</t>
  </si>
  <si>
    <t>ปลายภาค</t>
  </si>
  <si>
    <t>อันดับที่</t>
  </si>
  <si>
    <t>ผลการเรียน</t>
  </si>
  <si>
    <t>คุณลักษณะฯ</t>
  </si>
  <si>
    <t>อ่าน คิดฯ</t>
  </si>
  <si>
    <t>ระดับ 4</t>
  </si>
  <si>
    <t>ระดับ 3.5</t>
  </si>
  <si>
    <t>ระดับ 2.5</t>
  </si>
  <si>
    <t>ระดับ 1.5</t>
  </si>
  <si>
    <t>ระดับ 1</t>
  </si>
  <si>
    <t>ระดับ 0</t>
  </si>
  <si>
    <t>ระดับ 2</t>
  </si>
  <si>
    <t>ระดับ ร</t>
  </si>
  <si>
    <t>ระดับ 3</t>
  </si>
  <si>
    <t>อ่าน คิดวิเคราะห์</t>
  </si>
  <si>
    <t>คน</t>
  </si>
  <si>
    <t>ข้อที่ / คะแนน</t>
  </si>
  <si>
    <t>การอ่าน</t>
  </si>
  <si>
    <t>คิดวิเคราะห์</t>
  </si>
  <si>
    <t>Mode</t>
  </si>
  <si>
    <t>มส</t>
  </si>
  <si>
    <t>ระดับ มส</t>
  </si>
  <si>
    <t>..................../........................../......................</t>
  </si>
  <si>
    <t>ผลการเรียนวิชา</t>
  </si>
  <si>
    <t xml:space="preserve">คาบ / สัปดาห์    </t>
  </si>
  <si>
    <t>คุณลักษณะ</t>
  </si>
  <si>
    <t>ลงชื่อ.............................................................................................ครูผู้สอน</t>
  </si>
  <si>
    <t>ที่</t>
  </si>
  <si>
    <t>คุณลักษณะที่ประเมิน</t>
  </si>
  <si>
    <t>ตัวชี้วัด</t>
  </si>
  <si>
    <t>รักชาติ ศาสน์ กษัตริย์</t>
  </si>
  <si>
    <t>1.เป็นพลเมืองดีของชาติ</t>
  </si>
  <si>
    <t>2.ธำรงไว้ซึ่งความเป็นชาติไทย</t>
  </si>
  <si>
    <t>3.ศรัทธา ยึดมั่นและปฏิบัติตนตามหลักศาสนา</t>
  </si>
  <si>
    <t>4.เคารพเทิดทูนสถาบันพระมหากษัตริย์</t>
  </si>
  <si>
    <t>ซื่อสัตย์ สุจริต</t>
  </si>
  <si>
    <t>1.ประพฤติตนตามความเป็นจริงต่อตนเองทั้งทางกาย วาจา ใจ</t>
  </si>
  <si>
    <t>2.ประพฤติตรงตามความเป็นจริงต่อผู้อื่นทั้งทางกาย วาจา ใจ</t>
  </si>
  <si>
    <t>มีวินัย</t>
  </si>
  <si>
    <t>1.ปฏิบัติตามข้อตกลง กฎเกณฑ์ ระเบียบข้อบังคับของครอบครัว  โรงเรียน และสังคม</t>
  </si>
  <si>
    <t>ใฝ่เรียนรู้</t>
  </si>
  <si>
    <t>1.ตั้งใจ เพียรพยายามในการเรียน และเข้าร่วมกิจกรรม</t>
  </si>
  <si>
    <t>2.แสวงหาความรู้จากแหล่งเรียนรู้ต่าง ๆ ทั้งภายในและภายนอกโรงเรียนด้วยการเลือก</t>
  </si>
  <si>
    <t>ใช้สื่ออย่างเหมาะสม บันทึกความรู้ วิเคราะห์สรุปเป็นองค์ความรู้และสามารถนำไปใช้</t>
  </si>
  <si>
    <t>ในชีวิตประจำวันได้</t>
  </si>
  <si>
    <t>อยู่อย่างพอเพียง</t>
  </si>
  <si>
    <t>1.ดำเนินชีวิตอย่างพอประมาณ มีเหตุผล รอบคอบ มีคุณธรรม</t>
  </si>
  <si>
    <t>2.มีภูมิคุ้มกันในตัวที่ดี ปรับตัวเพื่ออยู่ในสังคมได้อย่างมีความสุข</t>
  </si>
  <si>
    <t>มุ่งมั่นในการทำงาน</t>
  </si>
  <si>
    <t>1.ตั้งใจและรับผิดชอบในการปฏิบัติหน้าที่การงาน</t>
  </si>
  <si>
    <t>2.ทำงานด้วยความเพียงพยายามและอดทนเพื่อให้งานสำเร็จ   ตามเป้าหมาย</t>
  </si>
  <si>
    <t>รักความเป็นไทย</t>
  </si>
  <si>
    <t>1.ภาคภูมิใจในขนบธรรมเนียมประเพณี ศิลปะ วัฒนธรรมไทย</t>
  </si>
  <si>
    <t>และมีความกตัญญูกตเวที</t>
  </si>
  <si>
    <t>2.เห็นคุณค่าและใช้ภาษาไทยในการสื่อสารได้อย่างถูกต้องเหมาะสม</t>
  </si>
  <si>
    <t>3.อนุรักษ์และสืบทอดภูมิปัญญาไทย</t>
  </si>
  <si>
    <t>มีจิตสาธารณะ</t>
  </si>
  <si>
    <t>1.ช่วยเหลือผู้อื่นด้วยความเต็มใจและพึงพอใจ โดยไม่หวังผลตอบแทน</t>
  </si>
  <si>
    <t>2.เข้าร่วมกิจกรรมที่เป็นประโยชน์ต่อโรงเรียน ชุมชนและสังคม</t>
  </si>
  <si>
    <t>การตรวจ</t>
  </si>
  <si>
    <t>ครั้งที่</t>
  </si>
  <si>
    <t>วัน เดือน ปี</t>
  </si>
  <si>
    <t>ผู้ตรวจ</t>
  </si>
  <si>
    <t>การอ่าน คิดวิเคราะห์ และเขียน</t>
  </si>
  <si>
    <t>ตัวบ่งชี้ ชั้นมัธยมศึกษาตอนต้น</t>
  </si>
  <si>
    <t>ตัวบ่งชี้ ชั้นมัธยมศึกษาตอนปลาย</t>
  </si>
  <si>
    <t xml:space="preserve">  1. สามารถคัดสรรสื่อที่ต้องการอ่านเพื่อหาข้อมูล</t>
  </si>
  <si>
    <t xml:space="preserve"> 1. สามารถอ่านเพื่อการศึกษาค้นคว้า เพิ่มพูนความรู้ </t>
  </si>
  <si>
    <t xml:space="preserve">     สารสนเทศได้ตามวัตถุประสงค์ สามารถสร้างความเข้าใจ</t>
  </si>
  <si>
    <t xml:space="preserve">    ประสบการณ์ และการประยุกต์ใช้ในชีวิตประจำวัน</t>
  </si>
  <si>
    <t xml:space="preserve">     และประยุกต์ใช้ความรู้จากการอ่าน</t>
  </si>
  <si>
    <t xml:space="preserve">  2. สามารถจับประเด็นสำคัญและประเด็นสนับสนุน </t>
  </si>
  <si>
    <t xml:space="preserve">     โต้แย้ง</t>
  </si>
  <si>
    <t xml:space="preserve">  3. สามารถวิเคราะห์ วิจารณ์ ความสมเหตุสมผล </t>
  </si>
  <si>
    <t xml:space="preserve"> 3. สามารถวิเคราะห์สิ่งที่ผู้เขียนต้องการสื่อสาร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</si>
  <si>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</si>
  <si>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</si>
  <si>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  ในแง่มุมต่าง ๆ </t>
  </si>
  <si>
    <t xml:space="preserve">  4. สามารถสรุปคุณค่า แนวคิด แง่คิดที่ได้จากการอ่าน</t>
  </si>
  <si>
    <t xml:space="preserve">  5. สามารถสรุป อภิปราย ขยายความ แสดงความคิดเห็น </t>
  </si>
  <si>
    <t xml:space="preserve">     โต้แย้ง สนับสนุน โน้มน้าว โดยการเขียนสื่อสาร</t>
  </si>
  <si>
    <t xml:space="preserve">      ในรูปแบบต่าง ๆ เช่น  ผังความคิด เป็นต้น</t>
  </si>
  <si>
    <t>…………………………….....................................................................................................…..............................................……………………………………………………………………………………………………..</t>
  </si>
  <si>
    <t xml:space="preserve">  2. สามารถจับประเด็นสำคัญลำดับเหตุการณ์</t>
  </si>
  <si>
    <t xml:space="preserve">     จากการอ่านสื่อที่มีความซับซ้อน</t>
  </si>
  <si>
    <t xml:space="preserve">    กับผู้อ่านและสามารถวิพากษ์ ให้ข้อเสนอแนะ</t>
  </si>
  <si>
    <t xml:space="preserve"> 4. สามารถประเมินความน่าเชื่อถือ คุณค่า แนวคิด</t>
  </si>
  <si>
    <t xml:space="preserve">     ที่ได้จากสิ่งที่อ่านอย่างหลากหลาย</t>
  </si>
  <si>
    <t xml:space="preserve"> 5. สามารถเขียนแสดงความคิดเห็นโต้แย้ง สรุป </t>
  </si>
  <si>
    <t xml:space="preserve">    และสมเหตุสมผล</t>
  </si>
  <si>
    <t xml:space="preserve">    โดยมีข้อมูลอธิบายสนับสนุนอย่างเพียงพอ</t>
  </si>
  <si>
    <t>ตัวชี้วัด / ผลการเรียนรู้</t>
  </si>
  <si>
    <t>ตัวชี้วัด /ผลการเรียนรู้ที่ใช้ประเมินผลก่อนสอบกลางภาค</t>
  </si>
  <si>
    <t>ตัวชี้วัด /ผลการเรียนรู้ที่ใช้ประเมินผลสอบกลางภาค</t>
  </si>
  <si>
    <t>ตัวชี้วัด /ผลการเรียนรู้ที่ใช้ประเมินผลหลังสอบกลางภาค</t>
  </si>
  <si>
    <t>ตัวชี้วัด /ผลการเรียนรู้ที่ใช้ประเมินผลสอบปลายภาค</t>
  </si>
  <si>
    <t>คะแนนก่อนสอบกลางภาค :  สอบกลางภาค : คะแนนหลังสอบกลางภาค  =</t>
  </si>
  <si>
    <t>30 : 20 : 30</t>
  </si>
  <si>
    <t>สื่อความ</t>
  </si>
  <si>
    <t>เขียน</t>
  </si>
  <si>
    <t>ระดับผลการเรียน</t>
  </si>
  <si>
    <t>ตัวชี้วัด /</t>
  </si>
  <si>
    <t>ผลการเรียนรู้/คะแนน</t>
  </si>
  <si>
    <t>ก่อนสอบกลางภาค</t>
  </si>
  <si>
    <t>สอบกลางภาค</t>
  </si>
  <si>
    <t>หลังสอบกลางภาค</t>
  </si>
  <si>
    <t>สอบปลายภาค</t>
  </si>
  <si>
    <t>รวมคะแนน</t>
  </si>
  <si>
    <t>คะแนนระหว่างภาค</t>
  </si>
  <si>
    <t>คะแนนปลายภาค</t>
  </si>
  <si>
    <t>คะแนนทั้งหมด</t>
  </si>
  <si>
    <t>บันทึกการตรวจ</t>
  </si>
  <si>
    <t>ตรวจคะแนน….......................</t>
  </si>
  <si>
    <t>ตรวจ LAN…...........................</t>
  </si>
  <si>
    <t>ชื่อ-สกุล</t>
  </si>
  <si>
    <t>กลุ่มสาระการเรียนรู้ วิทยาศาสตร์และเทคโนโลยี</t>
  </si>
  <si>
    <t>ว30111</t>
  </si>
  <si>
    <t>วิทยาศาสตร์ชีวภาพ</t>
  </si>
  <si>
    <t>1-11</t>
  </si>
  <si>
    <t>12-22</t>
  </si>
  <si>
    <t>1-5</t>
  </si>
  <si>
    <t>6-8</t>
  </si>
  <si>
    <t>9-11</t>
  </si>
  <si>
    <t>1-8</t>
  </si>
  <si>
    <t>12-15</t>
  </si>
  <si>
    <t>16-18</t>
  </si>
  <si>
    <t>19-22</t>
  </si>
  <si>
    <t>โรงเรียนกบินทร์บุรี</t>
  </si>
  <si>
    <t>อำเภอกบินทร์บุรี    จังหวัดปราจีนบุรี</t>
  </si>
  <si>
    <t>เด็กชาย</t>
  </si>
  <si>
    <t>เด็กหญิง</t>
  </si>
  <si>
    <t>(ม.ต้น)</t>
  </si>
  <si>
    <t>สมุดบันทึกผลการเรียนประจำรายวิชา</t>
  </si>
  <si>
    <t xml:space="preserve">     (ผู้อำนวยการโรงเรียนกบินทร์บุรี)</t>
  </si>
  <si>
    <t>ลงชื่อ.............................................................................................หัวหน้างานวิชาการ</t>
  </si>
  <si>
    <t>จิตพิสัย</t>
  </si>
  <si>
    <t>หน่วยกิต</t>
  </si>
  <si>
    <t>เวลาเรียน</t>
  </si>
  <si>
    <t xml:space="preserve">ชั้น </t>
  </si>
  <si>
    <t>ชั้น</t>
  </si>
  <si>
    <t>ระหว่างภาค</t>
  </si>
  <si>
    <t>ประกาศโรงเรียนกบินทร์บุรี</t>
  </si>
  <si>
    <t>ชื่อ - สกุล</t>
  </si>
  <si>
    <t>ว4.1.1 วิเคราะห์แนวคิดหลักของเทคโนโลยี ความสัมพันธ์กับศาสตร์อื่นโดยเฉพาะวิทยาศาสตร์</t>
  </si>
  <si>
    <t>ว4.1.2 วิเคราะห์แนวคิดหลักของเทคโนโลยี ความสัมพันธ์กับศาสตร์อื่นโดยเฉพาะวิทยาศาสตร์</t>
  </si>
  <si>
    <t>ว4.1.3 วิเคราะห์แนวคิดหลักของเทคโนโลยี ความสัมพันธ์กับศาสตร์อื่นโดยเฉพาะวิทยาศาสตร์</t>
  </si>
  <si>
    <t>ว4.1.4 วิเคราะห์แนวคิดหลักของเทคโนโลยี ความสัมพันธ์กับศาสตร์อื่นโดยเฉพาะวิทยาศาสตร์</t>
  </si>
  <si>
    <t>ว4.1.5 วิเคราะห์แนวคิดหลักของเทคโนโลยี ความสัมพันธ์กับศาสตร์อื่นโดยเฉพาะวิทยาศาสตร์</t>
  </si>
  <si>
    <t>ว4.1.9 วิเคราะห์แนวคิดหลักของเทคโนโลยี ความสัมพันธ์กับศาสตร์อื่นโดยเฉพาะวิทยาศาสตร์</t>
  </si>
  <si>
    <t>ว4.2.1 วิเคราะห์แนวคิดหลักของเทคโนโลยี ความสัมพันธ์กับศาสตร์อื่นโดยเฉพาะวิทยาศาสตร์</t>
  </si>
  <si>
    <t>ว4.2.2 วิเคราะห์แนวคิดหลักของเทคโนโลยี ความสัมพันธ์กับศาสตร์อื่นโดยเฉพาะวิทยาศาสตร์</t>
  </si>
  <si>
    <t>ว4.2.11 วิเคราะห์แนวคิดหลักของเทคโนโลยี ความสัมพันธ์กับศาสตร์อื่นโดยเฉพาะวิทยาศาสตร์</t>
  </si>
  <si>
    <t>ว4.3.11 วิเคราะห์แนวคิดหลักของเทคโนโลยี ความสัมพันธ์กับศาสตร์อื่นโดยเฉพาะวิทยาศาสตร์</t>
  </si>
  <si>
    <t>ว4.3.12 วิเคราะห์แนวคิดหลักของเทคโนโลยี ความสัมพันธ์กับศาสตร์อื่นโดยเฉพาะวิทยาศาสตร์</t>
  </si>
  <si>
    <t>ว4.3.10 วิเคราะห์แนวคิดหลักของเทคโนโลยี ความสัมพันธ์กับศาสตร์อื่นโดยเฉพาะวิทยาศาสตร์</t>
  </si>
  <si>
    <t>ว4.6.13 วิเคราะห์แนวคิดหลักของเทคโนโลยี ความสัมพันธ์กับศาสตร์อื่นโดยเฉพาะวิทยาศาสตร์</t>
  </si>
  <si>
    <t>ว4.6.15 วิเคราะห์แนวคิดหลักของเทคโนโลยี ความสัมพันธ์กับศาสตร์อื่นโดยเฉพาะวิทยาศาสตร์</t>
  </si>
  <si>
    <t>ว4.6.16 วิเคราะห์แนวคิดหลักของเทคโนโลยี ความสัมพันธ์กับศาสตร์อื่นโดยเฉพาะวิทยาศาสตร์</t>
  </si>
  <si>
    <t>ว4.6.14 วิเคราะห์แนวคิดหลักของเทคโนโลยี ความสัมพันธ์กับศาสตร์อื่นโดยเฉพาะวิทยาศาสตร์</t>
  </si>
  <si>
    <t>ว4.7.1 วิเคราะห์แนวคิดหลักของเทคโนโลยี ความสัมพันธ์กับศาสตร์อื่นโดยเฉพาะวิทยาศาสตร์</t>
  </si>
  <si>
    <t>ว4.8.2 วิเคราะห์แนวคิดหลักของเทคโนโลยี ความสัมพันธ์กับศาสตร์อื่นโดยเฉพาะวิทยาศาสตร์</t>
  </si>
  <si>
    <t>ว4.9.1 วิเคราะห์แนวคิดหลักของเทคโนโลยี ความสัมพันธ์กับศาสตร์อื่นโดยเฉพาะวิทยาศาสตร์</t>
  </si>
  <si>
    <t>ว4.9.2 วิเคราะห์แนวคิดหลักของเทคโนโลยี ความสัมพันธ์กับศาสตร์อื่นโดยเฉพาะวิทยาศาสตร์</t>
  </si>
  <si>
    <t>ว4.9.3 วิเคราะห์แนวคิดหลักของเทคโนโลยี ความสัมพันธ์กับศาสตร์อื่นโดยเฉพาะวิทยาศาสตร์</t>
  </si>
  <si>
    <t>ว4.9.4 วิเคราะห์แนวคิดหลักของเทคโนโลยี ความสัมพันธ์กับศาสตร์อื่นโดยเฉพาะวิทยาศาสตร์</t>
  </si>
  <si>
    <t>1.0</t>
  </si>
  <si>
    <t>คาบ / สัปดาห์</t>
  </si>
  <si>
    <t>มิ.ย.</t>
  </si>
  <si>
    <t>ทาสร้าง</t>
  </si>
  <si>
    <t>ม.3/1</t>
  </si>
  <si>
    <t>แก้วมั่น</t>
  </si>
  <si>
    <t>เมืองลาย</t>
  </si>
  <si>
    <t>อุปลี</t>
  </si>
  <si>
    <t>ชุ่มศรี</t>
  </si>
  <si>
    <t>สีต้น</t>
  </si>
  <si>
    <t>เพิ่มศิลป์</t>
  </si>
  <si>
    <t>ผดุงสันต์</t>
  </si>
  <si>
    <t>ศรีนวล</t>
  </si>
  <si>
    <t>วงค์ยุทธนานนท์</t>
  </si>
  <si>
    <t>โนนหินหัก</t>
  </si>
  <si>
    <t>สุวรรณโชติ</t>
  </si>
  <si>
    <t>เมืองพุทธา</t>
  </si>
  <si>
    <t>มีนา</t>
  </si>
  <si>
    <t>อุ่นสอน</t>
  </si>
  <si>
    <t>สีเนียม</t>
  </si>
  <si>
    <t>พุทธวา</t>
  </si>
  <si>
    <t>ประจักรสุข</t>
  </si>
  <si>
    <t>พุทธเสน</t>
  </si>
  <si>
    <t>อินเบิด</t>
  </si>
  <si>
    <t>แพงสมศรี</t>
  </si>
  <si>
    <t>สอนรัมย์</t>
  </si>
  <si>
    <t>แววนำเจริญไพศาล</t>
  </si>
  <si>
    <t>ประกอบพืช</t>
  </si>
  <si>
    <t>อุตรี</t>
  </si>
  <si>
    <t>สงเปลือย</t>
  </si>
  <si>
    <t xml:space="preserve">เจษฎา  </t>
  </si>
  <si>
    <t xml:space="preserve">ธนวัฒน์  </t>
  </si>
  <si>
    <t xml:space="preserve">ปฏิภาณ  </t>
  </si>
  <si>
    <t xml:space="preserve">ปรมะ  </t>
  </si>
  <si>
    <t xml:space="preserve">ปรมัตถ์  </t>
  </si>
  <si>
    <t xml:space="preserve">พงศ์พัทธ์ </t>
  </si>
  <si>
    <t xml:space="preserve">พงศ์พัทธ์  </t>
  </si>
  <si>
    <t xml:space="preserve">พีรวิชญ์  </t>
  </si>
  <si>
    <t>ภาสกร</t>
  </si>
  <si>
    <t xml:space="preserve">อภิชา  </t>
  </si>
  <si>
    <t xml:space="preserve">กฤติยา </t>
  </si>
  <si>
    <t xml:space="preserve">กัญญาณัฐ  </t>
  </si>
  <si>
    <t xml:space="preserve">กัญญานัฐ  </t>
  </si>
  <si>
    <t xml:space="preserve">จุฬาลักษณ์  </t>
  </si>
  <si>
    <t xml:space="preserve">ญาณี  </t>
  </si>
  <si>
    <t xml:space="preserve">ธัญชนก  </t>
  </si>
  <si>
    <t xml:space="preserve">ธิดาภรณ์  </t>
  </si>
  <si>
    <t xml:space="preserve">น้ำทิพย์  </t>
  </si>
  <si>
    <t xml:space="preserve">นิชนันท์  </t>
  </si>
  <si>
    <t xml:space="preserve">นิพาดา  </t>
  </si>
  <si>
    <t xml:space="preserve">นิธินันท์  </t>
  </si>
  <si>
    <t xml:space="preserve">บัณฑิตา  </t>
  </si>
  <si>
    <t xml:space="preserve">เบญจรัตน์  </t>
  </si>
  <si>
    <t>กิตติพงษ์</t>
  </si>
  <si>
    <t>มนพัทธ์</t>
  </si>
  <si>
    <t>อภิชญา</t>
  </si>
  <si>
    <t xml:space="preserve">กนกวรรณ  </t>
  </si>
  <si>
    <t xml:space="preserve">ธวัชชัย  </t>
  </si>
  <si>
    <t>ภาคเรียนที่ 2    ปีการศึกษา  2564</t>
  </si>
  <si>
    <t>ครูผู้สอน  -</t>
  </si>
  <si>
    <t>เมฆพันธ์</t>
  </si>
  <si>
    <t>อินสะอาด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</si>
</sst>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2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name val="TH SarabunPSK"/>
      <family val="2"/>
    </font>
    <font>
      <b/>
      <sz val="2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4" fillId="0" borderId="0"/>
  </cellStyleXfs>
  <cellXfs count="376">
    <xf numFmtId="0" fontId="0" fillId="0" borderId="0" xfId="0"/>
    <xf numFmtId="0" fontId="5" fillId="0" borderId="0" xfId="0" applyFont="1"/>
    <xf numFmtId="0" fontId="7" fillId="0" borderId="0" xfId="3" applyFont="1"/>
    <xf numFmtId="0" fontId="7" fillId="0" borderId="0" xfId="3" applyFont="1" applyAlignment="1">
      <alignment horizontal="center"/>
    </xf>
    <xf numFmtId="0" fontId="23" fillId="0" borderId="2" xfId="4" applyFont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Border="1" applyAlignment="1">
      <alignment vertical="center"/>
    </xf>
    <xf numFmtId="0" fontId="24" fillId="0" borderId="4" xfId="4" applyFont="1" applyBorder="1" applyAlignment="1">
      <alignment horizontal="center" vertical="center"/>
    </xf>
    <xf numFmtId="0" fontId="24" fillId="0" borderId="4" xfId="4" applyFont="1" applyBorder="1" applyAlignment="1">
      <alignment vertical="center"/>
    </xf>
    <xf numFmtId="0" fontId="24" fillId="0" borderId="5" xfId="4" applyFont="1" applyBorder="1" applyAlignment="1">
      <alignment vertical="center"/>
    </xf>
    <xf numFmtId="0" fontId="24" fillId="0" borderId="6" xfId="4" applyFont="1" applyBorder="1" applyAlignment="1">
      <alignment vertical="center"/>
    </xf>
    <xf numFmtId="0" fontId="24" fillId="0" borderId="6" xfId="4" applyFont="1" applyBorder="1"/>
    <xf numFmtId="0" fontId="7" fillId="0" borderId="7" xfId="3" applyFont="1" applyBorder="1"/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vertical="center"/>
    </xf>
    <xf numFmtId="0" fontId="10" fillId="0" borderId="8" xfId="3" applyFont="1" applyBorder="1" applyAlignment="1">
      <alignment horizontal="center"/>
    </xf>
    <xf numFmtId="0" fontId="7" fillId="0" borderId="2" xfId="3" applyFont="1" applyBorder="1"/>
    <xf numFmtId="0" fontId="8" fillId="0" borderId="0" xfId="3" applyFont="1"/>
    <xf numFmtId="0" fontId="5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7" fillId="0" borderId="6" xfId="3" applyFont="1" applyBorder="1"/>
    <xf numFmtId="0" fontId="5" fillId="0" borderId="7" xfId="3" applyFont="1" applyBorder="1" applyAlignment="1">
      <alignment horizontal="left"/>
    </xf>
    <xf numFmtId="0" fontId="5" fillId="0" borderId="6" xfId="3" applyFont="1" applyBorder="1"/>
    <xf numFmtId="0" fontId="5" fillId="0" borderId="0" xfId="3" applyFont="1"/>
    <xf numFmtId="0" fontId="3" fillId="0" borderId="0" xfId="2" applyAlignment="1">
      <alignment horizontal="center"/>
    </xf>
    <xf numFmtId="0" fontId="3" fillId="0" borderId="0" xfId="2"/>
    <xf numFmtId="0" fontId="5" fillId="0" borderId="9" xfId="3" applyFont="1" applyBorder="1"/>
    <xf numFmtId="0" fontId="5" fillId="0" borderId="10" xfId="3" applyFont="1" applyBorder="1"/>
    <xf numFmtId="49" fontId="5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" xfId="0" applyFont="1" applyBorder="1"/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distributed"/>
    </xf>
    <xf numFmtId="0" fontId="5" fillId="0" borderId="12" xfId="0" applyFont="1" applyBorder="1" applyAlignment="1">
      <alignment vertical="distributed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distributed"/>
    </xf>
    <xf numFmtId="0" fontId="5" fillId="0" borderId="33" xfId="0" applyFont="1" applyBorder="1" applyAlignment="1">
      <alignment vertical="distributed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43" xfId="0" applyFont="1" applyBorder="1"/>
    <xf numFmtId="0" fontId="7" fillId="0" borderId="44" xfId="0" applyFont="1" applyBorder="1"/>
    <xf numFmtId="0" fontId="9" fillId="0" borderId="44" xfId="0" applyFont="1" applyBorder="1"/>
    <xf numFmtId="0" fontId="7" fillId="0" borderId="45" xfId="0" applyFont="1" applyBorder="1"/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8" xfId="0" applyFont="1" applyBorder="1"/>
    <xf numFmtId="0" fontId="9" fillId="0" borderId="0" xfId="0" applyFont="1" applyAlignment="1">
      <alignment horizontal="left"/>
    </xf>
    <xf numFmtId="49" fontId="9" fillId="0" borderId="0" xfId="0" applyNumberFormat="1" applyFont="1" applyProtection="1">
      <protection locked="0"/>
    </xf>
    <xf numFmtId="49" fontId="9" fillId="0" borderId="0" xfId="0" applyNumberFormat="1" applyFont="1"/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shrinkToFit="1"/>
      <protection locked="0"/>
    </xf>
    <xf numFmtId="49" fontId="20" fillId="0" borderId="16" xfId="0" applyNumberFormat="1" applyFont="1" applyBorder="1" applyAlignment="1" applyProtection="1">
      <alignment horizontal="center" shrinkToFit="1"/>
      <protection locked="0"/>
    </xf>
    <xf numFmtId="0" fontId="20" fillId="0" borderId="16" xfId="0" applyFont="1" applyBorder="1" applyAlignment="1" applyProtection="1">
      <alignment horizontal="center" shrinkToFit="1"/>
      <protection locked="0"/>
    </xf>
    <xf numFmtId="0" fontId="20" fillId="0" borderId="53" xfId="0" applyFont="1" applyBorder="1" applyAlignment="1" applyProtection="1">
      <alignment horizontal="center" shrinkToFit="1"/>
      <protection locked="0"/>
    </xf>
    <xf numFmtId="0" fontId="20" fillId="0" borderId="54" xfId="0" applyFont="1" applyBorder="1" applyAlignment="1" applyProtection="1">
      <alignment horizontal="center" shrinkToFit="1"/>
      <protection locked="0"/>
    </xf>
    <xf numFmtId="0" fontId="20" fillId="0" borderId="15" xfId="0" applyFont="1" applyBorder="1" applyAlignment="1" applyProtection="1">
      <alignment horizontal="center" shrinkToFit="1"/>
      <protection locked="0"/>
    </xf>
    <xf numFmtId="0" fontId="5" fillId="0" borderId="55" xfId="0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/>
    </xf>
    <xf numFmtId="49" fontId="20" fillId="0" borderId="49" xfId="0" applyNumberFormat="1" applyFont="1" applyBorder="1" applyAlignment="1" applyProtection="1">
      <alignment horizontal="center" shrinkToFit="1"/>
      <protection locked="0"/>
    </xf>
    <xf numFmtId="0" fontId="8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/>
    <xf numFmtId="0" fontId="7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/>
    </xf>
    <xf numFmtId="49" fontId="19" fillId="0" borderId="0" xfId="0" applyNumberFormat="1" applyFont="1" applyProtection="1"/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Protection="1"/>
    <xf numFmtId="165" fontId="9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55" xfId="0" applyFont="1" applyBorder="1"/>
    <xf numFmtId="0" fontId="5" fillId="0" borderId="69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49" fontId="12" fillId="0" borderId="14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47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vertical="distributed"/>
    </xf>
    <xf numFmtId="0" fontId="5" fillId="0" borderId="71" xfId="0" applyFont="1" applyBorder="1" applyAlignment="1">
      <alignment vertical="distributed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vertical="distributed"/>
    </xf>
    <xf numFmtId="0" fontId="5" fillId="0" borderId="47" xfId="0" applyFont="1" applyBorder="1" applyAlignment="1">
      <alignment vertical="distributed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1" fontId="5" fillId="2" borderId="19" xfId="0" applyNumberFormat="1" applyFont="1" applyFill="1" applyBorder="1" applyAlignment="1">
      <alignment horizontal="center" vertical="center"/>
    </xf>
    <xf numFmtId="0" fontId="24" fillId="0" borderId="4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6" fillId="0" borderId="57" xfId="0" applyFont="1" applyBorder="1" applyAlignment="1">
      <alignment horizontal="center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 applyProtection="1">
      <alignment horizontal="center"/>
    </xf>
    <xf numFmtId="0" fontId="9" fillId="0" borderId="46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center" vertical="center"/>
    </xf>
    <xf numFmtId="2" fontId="5" fillId="0" borderId="6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14" fillId="0" borderId="1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25" fillId="0" borderId="10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4" fillId="0" borderId="5" xfId="4" applyFont="1" applyBorder="1" applyAlignment="1">
      <alignment horizontal="left"/>
    </xf>
    <xf numFmtId="0" fontId="24" fillId="0" borderId="63" xfId="4" applyFont="1" applyBorder="1" applyAlignment="1">
      <alignment horizontal="left"/>
    </xf>
    <xf numFmtId="0" fontId="24" fillId="0" borderId="61" xfId="4" applyFont="1" applyBorder="1" applyAlignment="1">
      <alignment horizontal="left"/>
    </xf>
    <xf numFmtId="0" fontId="24" fillId="0" borderId="6" xfId="4" applyFont="1" applyBorder="1" applyAlignment="1">
      <alignment horizontal="left"/>
    </xf>
    <xf numFmtId="0" fontId="24" fillId="0" borderId="0" xfId="4" applyFont="1" applyAlignment="1">
      <alignment horizontal="left"/>
    </xf>
    <xf numFmtId="0" fontId="24" fillId="0" borderId="7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24" fillId="0" borderId="10" xfId="4" applyFont="1" applyBorder="1" applyAlignment="1">
      <alignment horizontal="left"/>
    </xf>
    <xf numFmtId="0" fontId="24" fillId="0" borderId="62" xfId="4" applyFont="1" applyBorder="1" applyAlignment="1">
      <alignment horizontal="left"/>
    </xf>
    <xf numFmtId="0" fontId="7" fillId="0" borderId="6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5" fillId="0" borderId="6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11" fillId="0" borderId="49" xfId="3" applyFont="1" applyBorder="1" applyAlignment="1">
      <alignment horizontal="center"/>
    </xf>
    <xf numFmtId="0" fontId="11" fillId="0" borderId="50" xfId="3" applyFont="1" applyBorder="1" applyAlignment="1">
      <alignment horizontal="center"/>
    </xf>
    <xf numFmtId="0" fontId="11" fillId="0" borderId="51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5" fillId="0" borderId="5" xfId="3" applyFont="1" applyBorder="1" applyAlignment="1">
      <alignment horizontal="left"/>
    </xf>
    <xf numFmtId="0" fontId="5" fillId="0" borderId="63" xfId="3" applyFont="1" applyBorder="1" applyAlignment="1">
      <alignment horizontal="left"/>
    </xf>
    <xf numFmtId="0" fontId="5" fillId="0" borderId="61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5" fillId="0" borderId="9" xfId="3" applyFont="1" applyBorder="1" applyAlignment="1">
      <alignment horizontal="left"/>
    </xf>
    <xf numFmtId="0" fontId="5" fillId="0" borderId="62" xfId="3" applyFont="1" applyBorder="1" applyAlignment="1">
      <alignment horizontal="left"/>
    </xf>
    <xf numFmtId="0" fontId="14" fillId="0" borderId="61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62" xfId="0" applyFont="1" applyBorder="1" applyAlignment="1">
      <alignment horizontal="center" vertical="center" textRotation="90"/>
    </xf>
  </cellXfs>
  <cellStyles count="10">
    <cellStyle name="Comma 2" xfId="1" xr:uid="{00000000-0005-0000-0000-000000000000}"/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5" xr:uid="{00000000-0005-0000-0000-000004000000}"/>
    <cellStyle name="Normal 4 2" xfId="6" xr:uid="{00000000-0005-0000-0000-000005000000}"/>
    <cellStyle name="Normal 4 3" xfId="7" xr:uid="{00000000-0005-0000-0000-000006000000}"/>
    <cellStyle name="ปกติ 2" xfId="8" xr:uid="{00000000-0005-0000-0000-000008000000}"/>
    <cellStyle name="ปกติ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30</xdr:row>
      <xdr:rowOff>101600</xdr:rowOff>
    </xdr:from>
    <xdr:to>
      <xdr:col>8</xdr:col>
      <xdr:colOff>228600</xdr:colOff>
      <xdr:row>30</xdr:row>
      <xdr:rowOff>254000</xdr:rowOff>
    </xdr:to>
    <xdr:sp macro="" textlink="">
      <xdr:nvSpPr>
        <xdr:cNvPr id="1915" name="Rectangle 2">
          <a:extLst>
            <a:ext uri="{FF2B5EF4-FFF2-40B4-BE49-F238E27FC236}">
              <a16:creationId xmlns:a16="http://schemas.microsoft.com/office/drawing/2014/main" id="{222E70C6-FB10-DC41-9C0E-A93A88C49642}"/>
            </a:ext>
          </a:extLst>
        </xdr:cNvPr>
        <xdr:cNvSpPr>
          <a:spLocks noChangeArrowheads="1"/>
        </xdr:cNvSpPr>
      </xdr:nvSpPr>
      <xdr:spPr bwMode="auto">
        <a:xfrm>
          <a:off x="25527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30</xdr:row>
      <xdr:rowOff>101600</xdr:rowOff>
    </xdr:from>
    <xdr:to>
      <xdr:col>12</xdr:col>
      <xdr:colOff>355600</xdr:colOff>
      <xdr:row>30</xdr:row>
      <xdr:rowOff>254000</xdr:rowOff>
    </xdr:to>
    <xdr:sp macro="" textlink="">
      <xdr:nvSpPr>
        <xdr:cNvPr id="1916" name="Rectangle 3">
          <a:extLst>
            <a:ext uri="{FF2B5EF4-FFF2-40B4-BE49-F238E27FC236}">
              <a16:creationId xmlns:a16="http://schemas.microsoft.com/office/drawing/2014/main" id="{296358DC-CC91-1444-B7A2-230691D33389}"/>
            </a:ext>
          </a:extLst>
        </xdr:cNvPr>
        <xdr:cNvSpPr>
          <a:spLocks noChangeArrowheads="1"/>
        </xdr:cNvSpPr>
      </xdr:nvSpPr>
      <xdr:spPr bwMode="auto">
        <a:xfrm>
          <a:off x="37973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76200</xdr:rowOff>
    </xdr:from>
    <xdr:to>
      <xdr:col>13</xdr:col>
      <xdr:colOff>152400</xdr:colOff>
      <xdr:row>4</xdr:row>
      <xdr:rowOff>203200</xdr:rowOff>
    </xdr:to>
    <xdr:pic>
      <xdr:nvPicPr>
        <xdr:cNvPr id="1917" name="Picture 8">
          <a:extLst>
            <a:ext uri="{FF2B5EF4-FFF2-40B4-BE49-F238E27FC236}">
              <a16:creationId xmlns:a16="http://schemas.microsoft.com/office/drawing/2014/main" id="{38834B6A-EC55-7242-898E-43551216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76200"/>
          <a:ext cx="1358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6" name="Picture 1">
          <a:extLst>
            <a:ext uri="{FF2B5EF4-FFF2-40B4-BE49-F238E27FC236}">
              <a16:creationId xmlns:a16="http://schemas.microsoft.com/office/drawing/2014/main" id="{73F0DEE8-CF4E-0644-A220-F9EEF7C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7" name="Picture 2">
          <a:extLst>
            <a:ext uri="{FF2B5EF4-FFF2-40B4-BE49-F238E27FC236}">
              <a16:creationId xmlns:a16="http://schemas.microsoft.com/office/drawing/2014/main" id="{29958CFD-4949-5340-8A20-57362000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8" name="Picture 1">
          <a:extLst>
            <a:ext uri="{FF2B5EF4-FFF2-40B4-BE49-F238E27FC236}">
              <a16:creationId xmlns:a16="http://schemas.microsoft.com/office/drawing/2014/main" id="{EB95BE54-7053-DF43-B6DC-3E16370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9" name="Picture 2">
          <a:extLst>
            <a:ext uri="{FF2B5EF4-FFF2-40B4-BE49-F238E27FC236}">
              <a16:creationId xmlns:a16="http://schemas.microsoft.com/office/drawing/2014/main" id="{378117D3-4AB2-3244-9528-E7D15CE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view="pageLayout" topLeftCell="A8" zoomScaleNormal="100" workbookViewId="0">
      <selection activeCell="E28" sqref="E28"/>
    </sheetView>
  </sheetViews>
  <sheetFormatPr baseColWidth="10" defaultColWidth="9.1640625" defaultRowHeight="16" x14ac:dyDescent="0.3"/>
  <cols>
    <col min="1" max="1" width="3.6640625" style="65" customWidth="1"/>
    <col min="2" max="2" width="7" style="65" bestFit="1" customWidth="1"/>
    <col min="3" max="12" width="3.6640625" style="65" customWidth="1"/>
    <col min="13" max="20" width="4.83203125" style="65" customWidth="1"/>
    <col min="21" max="21" width="3.83203125" style="65" customWidth="1"/>
    <col min="22" max="16384" width="9.1640625" style="65"/>
  </cols>
  <sheetData>
    <row r="1" spans="2:20" ht="17" thickBot="1" x14ac:dyDescent="0.35"/>
    <row r="2" spans="2:20" ht="28" thickBot="1" x14ac:dyDescent="0.5">
      <c r="B2" s="240" t="s">
        <v>149</v>
      </c>
      <c r="C2" s="241"/>
      <c r="D2" s="241"/>
      <c r="E2" s="241"/>
      <c r="F2" s="242"/>
      <c r="S2" s="250" t="s">
        <v>19</v>
      </c>
      <c r="T2" s="250"/>
    </row>
    <row r="3" spans="2:20" ht="24" x14ac:dyDescent="0.4">
      <c r="B3" s="243" t="s">
        <v>150</v>
      </c>
      <c r="C3" s="244"/>
      <c r="D3" s="244"/>
      <c r="E3" s="244"/>
      <c r="F3" s="245"/>
      <c r="S3" s="253" t="s">
        <v>169</v>
      </c>
      <c r="T3" s="253"/>
    </row>
    <row r="4" spans="2:20" ht="17" customHeight="1" thickBot="1" x14ac:dyDescent="0.35">
      <c r="B4" s="246" t="s">
        <v>151</v>
      </c>
      <c r="C4" s="247"/>
      <c r="D4" s="247"/>
      <c r="E4" s="247"/>
      <c r="F4" s="248"/>
    </row>
    <row r="5" spans="2:20" ht="17" customHeight="1" x14ac:dyDescent="0.3"/>
    <row r="6" spans="2:20" ht="37" customHeight="1" x14ac:dyDescent="0.3">
      <c r="B6" s="254" t="s">
        <v>165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2:20" ht="31" customHeight="1" x14ac:dyDescent="0.55000000000000004">
      <c r="B7" s="255" t="s">
        <v>166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pans="2:20" ht="29" customHeight="1" x14ac:dyDescent="0.55000000000000004">
      <c r="B8" s="255" t="s">
        <v>170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pans="2:20" ht="30" x14ac:dyDescent="0.5">
      <c r="B9" s="257" t="s">
        <v>261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</row>
    <row r="10" spans="2:20" ht="30" x14ac:dyDescent="0.5">
      <c r="B10" s="252" t="s">
        <v>153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</row>
    <row r="11" spans="2:20" ht="30" x14ac:dyDescent="0.5">
      <c r="B11" s="251" t="s">
        <v>23</v>
      </c>
      <c r="C11" s="251"/>
      <c r="D11" s="147" t="s">
        <v>154</v>
      </c>
      <c r="E11" s="147"/>
      <c r="F11" s="147"/>
      <c r="G11" s="251" t="s">
        <v>24</v>
      </c>
      <c r="H11" s="251"/>
      <c r="I11" s="251"/>
      <c r="J11" s="147" t="s">
        <v>155</v>
      </c>
      <c r="K11" s="147"/>
      <c r="L11" s="147"/>
      <c r="M11" s="147"/>
      <c r="N11" s="147"/>
      <c r="O11" s="147"/>
      <c r="P11" s="147"/>
      <c r="Q11" s="147"/>
      <c r="R11" s="145" t="s">
        <v>176</v>
      </c>
      <c r="S11" s="150" t="s">
        <v>207</v>
      </c>
      <c r="T11" s="150"/>
    </row>
    <row r="12" spans="2:20" ht="30" x14ac:dyDescent="0.5">
      <c r="B12" s="251" t="s">
        <v>174</v>
      </c>
      <c r="C12" s="251"/>
      <c r="D12" s="150" t="s">
        <v>203</v>
      </c>
      <c r="E12" s="147"/>
      <c r="F12" s="147"/>
      <c r="G12" s="251" t="s">
        <v>175</v>
      </c>
      <c r="H12" s="251"/>
      <c r="I12" s="251"/>
      <c r="J12" s="252">
        <v>1</v>
      </c>
      <c r="K12" s="252"/>
      <c r="L12" s="256" t="s">
        <v>204</v>
      </c>
      <c r="M12" s="256"/>
      <c r="N12" s="256"/>
      <c r="O12" s="256"/>
      <c r="P12" s="256"/>
      <c r="Q12" s="256"/>
      <c r="R12" s="145"/>
      <c r="S12" s="146"/>
      <c r="T12" s="148"/>
    </row>
    <row r="13" spans="2:20" ht="30" x14ac:dyDescent="0.5">
      <c r="B13" s="252" t="s">
        <v>262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</row>
    <row r="14" spans="2:20" x14ac:dyDescent="0.3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2:20" ht="21" x14ac:dyDescent="0.35">
      <c r="B15" s="66" t="s">
        <v>0</v>
      </c>
      <c r="C15" s="249" t="s">
        <v>3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 t="s">
        <v>6</v>
      </c>
      <c r="N15" s="249"/>
      <c r="O15" s="249"/>
      <c r="P15" s="249"/>
      <c r="Q15" s="249"/>
      <c r="R15" s="249"/>
      <c r="S15" s="249"/>
      <c r="T15" s="249"/>
    </row>
    <row r="16" spans="2:20" ht="21" x14ac:dyDescent="0.35">
      <c r="B16" s="68" t="s">
        <v>1</v>
      </c>
      <c r="C16" s="249" t="s">
        <v>4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 t="s">
        <v>7</v>
      </c>
      <c r="N16" s="249"/>
      <c r="O16" s="249"/>
      <c r="P16" s="249"/>
      <c r="Q16" s="249" t="s">
        <v>12</v>
      </c>
      <c r="R16" s="249"/>
      <c r="S16" s="249"/>
      <c r="T16" s="249"/>
    </row>
    <row r="17" spans="1:21" ht="21" x14ac:dyDescent="0.35">
      <c r="B17" s="41" t="s">
        <v>2</v>
      </c>
      <c r="C17" s="67">
        <v>4</v>
      </c>
      <c r="D17" s="67">
        <v>3.5</v>
      </c>
      <c r="E17" s="67">
        <v>3</v>
      </c>
      <c r="F17" s="67">
        <v>2.5</v>
      </c>
      <c r="G17" s="67">
        <v>2</v>
      </c>
      <c r="H17" s="67">
        <v>1.5</v>
      </c>
      <c r="I17" s="67">
        <v>1</v>
      </c>
      <c r="J17" s="67">
        <v>0</v>
      </c>
      <c r="K17" s="67" t="s">
        <v>5</v>
      </c>
      <c r="L17" s="67" t="s">
        <v>58</v>
      </c>
      <c r="M17" s="67" t="s">
        <v>8</v>
      </c>
      <c r="N17" s="67" t="s">
        <v>9</v>
      </c>
      <c r="O17" s="67" t="s">
        <v>10</v>
      </c>
      <c r="P17" s="67" t="s">
        <v>11</v>
      </c>
      <c r="Q17" s="67" t="s">
        <v>8</v>
      </c>
      <c r="R17" s="67" t="s">
        <v>9</v>
      </c>
      <c r="S17" s="67" t="s">
        <v>10</v>
      </c>
      <c r="T17" s="67" t="s">
        <v>11</v>
      </c>
    </row>
    <row r="18" spans="1:21" ht="21" x14ac:dyDescent="0.35">
      <c r="B18" s="67">
        <f>'p5'!K14</f>
        <v>29</v>
      </c>
      <c r="C18" s="67">
        <f>'p5'!$K4</f>
        <v>0</v>
      </c>
      <c r="D18" s="67">
        <f>'p5'!$K5</f>
        <v>0</v>
      </c>
      <c r="E18" s="67">
        <f>'p5'!$K6</f>
        <v>0</v>
      </c>
      <c r="F18" s="67">
        <f>'p5'!$K7</f>
        <v>0</v>
      </c>
      <c r="G18" s="67">
        <f>'p5'!$K8</f>
        <v>0</v>
      </c>
      <c r="H18" s="67">
        <f>'p5'!$K9</f>
        <v>0</v>
      </c>
      <c r="I18" s="67">
        <f>'p5'!$K10</f>
        <v>0</v>
      </c>
      <c r="J18" s="67">
        <f>'p5'!$K11</f>
        <v>29</v>
      </c>
      <c r="K18" s="67">
        <f>'p5'!$K12</f>
        <v>0</v>
      </c>
      <c r="L18" s="67">
        <f>'p5'!$K13</f>
        <v>0</v>
      </c>
      <c r="M18" s="67">
        <f>'p5'!$K17</f>
        <v>0</v>
      </c>
      <c r="N18" s="67">
        <f>'p5'!$K18</f>
        <v>0</v>
      </c>
      <c r="O18" s="67">
        <f>'p5'!$K19</f>
        <v>0</v>
      </c>
      <c r="P18" s="67">
        <f>'p5'!$K20</f>
        <v>0</v>
      </c>
      <c r="Q18" s="67">
        <f>'p5'!$K24</f>
        <v>0</v>
      </c>
      <c r="R18" s="67">
        <f>'p5'!$K25</f>
        <v>0</v>
      </c>
      <c r="S18" s="67">
        <f>'p5'!$K26</f>
        <v>0</v>
      </c>
      <c r="T18" s="67">
        <f>'p5'!$K27</f>
        <v>0</v>
      </c>
    </row>
    <row r="19" spans="1:21" ht="21" x14ac:dyDescent="0.3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1" ht="14" customHeight="1" thickBot="1" x14ac:dyDescent="0.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1" ht="27" customHeight="1" thickTop="1" x14ac:dyDescent="0.55000000000000004">
      <c r="A21" s="69"/>
      <c r="B21" s="260" t="s">
        <v>13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70"/>
    </row>
    <row r="22" spans="1:21" ht="9" customHeight="1" x14ac:dyDescent="0.3">
      <c r="A22" s="71"/>
      <c r="U22" s="72"/>
    </row>
    <row r="23" spans="1:21" ht="22" customHeight="1" x14ac:dyDescent="0.4">
      <c r="A23" s="71"/>
      <c r="E23" s="73" t="s">
        <v>64</v>
      </c>
      <c r="U23" s="72"/>
    </row>
    <row r="24" spans="1:21" ht="12" customHeight="1" x14ac:dyDescent="0.3">
      <c r="A24" s="71"/>
      <c r="U24" s="72"/>
    </row>
    <row r="25" spans="1:21" ht="24" x14ac:dyDescent="0.4">
      <c r="A25" s="71"/>
      <c r="E25" s="73" t="s">
        <v>17</v>
      </c>
      <c r="U25" s="72"/>
    </row>
    <row r="26" spans="1:21" ht="12" customHeight="1" x14ac:dyDescent="0.3">
      <c r="A26" s="71"/>
      <c r="U26" s="72"/>
    </row>
    <row r="27" spans="1:21" ht="24" x14ac:dyDescent="0.4">
      <c r="A27" s="71"/>
      <c r="E27" s="73" t="s">
        <v>18</v>
      </c>
      <c r="U27" s="72"/>
    </row>
    <row r="28" spans="1:21" ht="12" customHeight="1" x14ac:dyDescent="0.3">
      <c r="A28" s="71"/>
      <c r="U28" s="72"/>
    </row>
    <row r="29" spans="1:21" ht="22" customHeight="1" x14ac:dyDescent="0.4">
      <c r="A29" s="71"/>
      <c r="E29" s="73" t="s">
        <v>172</v>
      </c>
      <c r="U29" s="72"/>
    </row>
    <row r="30" spans="1:21" ht="21" customHeight="1" x14ac:dyDescent="0.3">
      <c r="A30" s="71"/>
      <c r="B30" s="143" t="s">
        <v>14</v>
      </c>
      <c r="C30" s="144"/>
      <c r="D30" s="144"/>
      <c r="E30" s="144"/>
      <c r="F30" s="144"/>
      <c r="G30" s="144"/>
      <c r="U30" s="72"/>
    </row>
    <row r="31" spans="1:21" ht="24" x14ac:dyDescent="0.4">
      <c r="A31" s="71"/>
      <c r="J31" s="73" t="s">
        <v>15</v>
      </c>
      <c r="K31" s="73"/>
      <c r="N31" s="73" t="s">
        <v>16</v>
      </c>
      <c r="U31" s="72"/>
    </row>
    <row r="32" spans="1:21" x14ac:dyDescent="0.3">
      <c r="A32" s="71"/>
      <c r="U32" s="72"/>
    </row>
    <row r="33" spans="1:21" ht="22" customHeight="1" x14ac:dyDescent="0.4">
      <c r="A33" s="71"/>
      <c r="D33" s="73"/>
      <c r="G33" s="73" t="s">
        <v>20</v>
      </c>
      <c r="U33" s="72"/>
    </row>
    <row r="34" spans="1:21" ht="22" customHeight="1" x14ac:dyDescent="0.4">
      <c r="A34" s="71"/>
      <c r="C34" s="73"/>
      <c r="G34" s="259" t="s">
        <v>171</v>
      </c>
      <c r="H34" s="259"/>
      <c r="I34" s="259"/>
      <c r="J34" s="259"/>
      <c r="K34" s="259"/>
      <c r="L34" s="259"/>
      <c r="M34" s="259"/>
      <c r="N34" s="259"/>
      <c r="O34" s="259"/>
      <c r="U34" s="72"/>
    </row>
    <row r="35" spans="1:21" ht="25" thickBot="1" x14ac:dyDescent="0.45">
      <c r="A35" s="75"/>
      <c r="B35" s="76"/>
      <c r="C35" s="77"/>
      <c r="D35" s="76"/>
      <c r="E35" s="76"/>
      <c r="F35" s="76"/>
      <c r="G35" s="76"/>
      <c r="H35" s="258" t="s">
        <v>60</v>
      </c>
      <c r="I35" s="258"/>
      <c r="J35" s="258"/>
      <c r="K35" s="258"/>
      <c r="L35" s="258"/>
      <c r="M35" s="258"/>
      <c r="N35" s="258"/>
      <c r="O35" s="258"/>
      <c r="P35" s="76"/>
      <c r="Q35" s="76"/>
      <c r="R35" s="76"/>
      <c r="S35" s="76"/>
      <c r="T35" s="76"/>
      <c r="U35" s="78"/>
    </row>
    <row r="36" spans="1:21" ht="17" thickTop="1" x14ac:dyDescent="0.3"/>
  </sheetData>
  <sheetProtection algorithmName="SHA-512" hashValue="MOP7GpyyTs1iA/xGLc4aLaNAZQeG8SdPmNggF8B4F7VY8HJvIQM3ADcakH5cZkkGf/FNYIo6uLJHVgdVt7iwTw==" saltValue="0KKGmB2bwZkL6WvdsF/BpA==" spinCount="100000" sheet="1" objects="1" scenarios="1"/>
  <mergeCells count="25">
    <mergeCell ref="B10:T10"/>
    <mergeCell ref="B11:C11"/>
    <mergeCell ref="G11:I11"/>
    <mergeCell ref="H35:O35"/>
    <mergeCell ref="C16:L16"/>
    <mergeCell ref="M16:P16"/>
    <mergeCell ref="G34:O34"/>
    <mergeCell ref="B21:T21"/>
    <mergeCell ref="Q16:T16"/>
    <mergeCell ref="B2:F2"/>
    <mergeCell ref="B3:F3"/>
    <mergeCell ref="B4:F4"/>
    <mergeCell ref="C15:L15"/>
    <mergeCell ref="S2:T2"/>
    <mergeCell ref="B12:C12"/>
    <mergeCell ref="B13:T13"/>
    <mergeCell ref="G12:I12"/>
    <mergeCell ref="S3:T3"/>
    <mergeCell ref="M15:T15"/>
    <mergeCell ref="B6:T6"/>
    <mergeCell ref="B7:T7"/>
    <mergeCell ref="L12:Q12"/>
    <mergeCell ref="J12:K12"/>
    <mergeCell ref="B8:T8"/>
    <mergeCell ref="B9:T9"/>
  </mergeCells>
  <phoneticPr fontId="2" type="noConversion"/>
  <pageMargins left="0.511811023622047" right="0" top="0.39370078740157499" bottom="0" header="0.511811023622047" footer="0.31181102362204699"/>
  <pageSetup paperSize="9" orientation="portrait" horizontalDpi="300" verticalDpi="300" copies="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view="pageLayout" topLeftCell="A9" zoomScaleNormal="100" workbookViewId="0">
      <selection activeCell="C20" sqref="C20:N20"/>
    </sheetView>
  </sheetViews>
  <sheetFormatPr baseColWidth="10" defaultColWidth="9.1640625" defaultRowHeight="24" x14ac:dyDescent="0.4"/>
  <cols>
    <col min="1" max="1" width="6.6640625" style="73" customWidth="1"/>
    <col min="2" max="2" width="1.6640625" style="73" customWidth="1"/>
    <col min="3" max="3" width="8.6640625" style="73" customWidth="1"/>
    <col min="4" max="7" width="7.6640625" style="73" customWidth="1"/>
    <col min="8" max="8" width="5.1640625" style="73" customWidth="1"/>
    <col min="9" max="9" width="9.1640625" style="73"/>
    <col min="10" max="10" width="11.5" style="73" customWidth="1"/>
    <col min="11" max="11" width="3.6640625" style="73" customWidth="1"/>
    <col min="12" max="12" width="3.5" style="73" customWidth="1"/>
    <col min="13" max="13" width="4.6640625" style="73" customWidth="1"/>
    <col min="14" max="14" width="5" style="73" customWidth="1"/>
    <col min="15" max="16384" width="9.1640625" style="73"/>
  </cols>
  <sheetData>
    <row r="1" spans="1:14" ht="12" customHeight="1" x14ac:dyDescent="0.4"/>
    <row r="2" spans="1:14" ht="30" x14ac:dyDescent="0.5">
      <c r="A2" s="257" t="s">
        <v>129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2" customHeight="1" x14ac:dyDescent="0.4"/>
    <row r="4" spans="1:14" x14ac:dyDescent="0.4">
      <c r="A4" s="187" t="s">
        <v>23</v>
      </c>
      <c r="B4" s="188"/>
      <c r="C4" s="188" t="str">
        <f>'p1'!D11</f>
        <v>ว30111</v>
      </c>
      <c r="D4" s="187" t="s">
        <v>24</v>
      </c>
      <c r="E4" s="188" t="str">
        <f>'p1'!J11</f>
        <v>วิทยาศาสตร์ชีวภาพ</v>
      </c>
      <c r="F4" s="188"/>
      <c r="G4" s="188"/>
      <c r="H4" s="188"/>
      <c r="I4" s="267" t="s">
        <v>22</v>
      </c>
      <c r="J4" s="267"/>
      <c r="K4" s="189" t="str">
        <f>'p1'!D12</f>
        <v>1.0</v>
      </c>
      <c r="L4" s="188"/>
      <c r="M4" s="190" t="s">
        <v>177</v>
      </c>
      <c r="N4" s="189" t="str">
        <f>'p1'!S11</f>
        <v>ม.3/1</v>
      </c>
    </row>
    <row r="5" spans="1:14" ht="12" customHeight="1" x14ac:dyDescent="0.4"/>
    <row r="6" spans="1:14" x14ac:dyDescent="0.4">
      <c r="A6" s="80" t="s">
        <v>21</v>
      </c>
      <c r="B6" s="265" t="s">
        <v>129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4" ht="21" customHeight="1" x14ac:dyDescent="0.4">
      <c r="A7" s="191">
        <v>1</v>
      </c>
      <c r="B7" s="192"/>
      <c r="C7" s="268" t="s">
        <v>181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</row>
    <row r="8" spans="1:14" ht="21" customHeight="1" x14ac:dyDescent="0.4">
      <c r="A8" s="81">
        <v>2</v>
      </c>
      <c r="B8" s="82"/>
      <c r="C8" s="261" t="s">
        <v>182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2"/>
    </row>
    <row r="9" spans="1:14" ht="21" customHeight="1" x14ac:dyDescent="0.4">
      <c r="A9" s="81">
        <v>3</v>
      </c>
      <c r="B9" s="82"/>
      <c r="C9" s="261" t="s">
        <v>183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</row>
    <row r="10" spans="1:14" ht="21" customHeight="1" x14ac:dyDescent="0.4">
      <c r="A10" s="81">
        <v>4</v>
      </c>
      <c r="B10" s="82"/>
      <c r="C10" s="261" t="s">
        <v>184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2"/>
    </row>
    <row r="11" spans="1:14" ht="21" customHeight="1" x14ac:dyDescent="0.4">
      <c r="A11" s="81">
        <v>5</v>
      </c>
      <c r="B11" s="82"/>
      <c r="C11" s="261" t="s">
        <v>185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2"/>
    </row>
    <row r="12" spans="1:14" ht="21" customHeight="1" x14ac:dyDescent="0.4">
      <c r="A12" s="81">
        <v>6</v>
      </c>
      <c r="B12" s="82"/>
      <c r="C12" s="261" t="s">
        <v>187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2"/>
    </row>
    <row r="13" spans="1:14" ht="21" customHeight="1" x14ac:dyDescent="0.4">
      <c r="A13" s="81">
        <v>7</v>
      </c>
      <c r="B13" s="82"/>
      <c r="C13" s="261" t="s">
        <v>188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2"/>
    </row>
    <row r="14" spans="1:14" ht="21" customHeight="1" x14ac:dyDescent="0.4">
      <c r="A14" s="81">
        <v>8</v>
      </c>
      <c r="B14" s="82"/>
      <c r="C14" s="261" t="s">
        <v>189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2"/>
    </row>
    <row r="15" spans="1:14" ht="21" customHeight="1" x14ac:dyDescent="0.4">
      <c r="A15" s="81">
        <v>9</v>
      </c>
      <c r="B15" s="82"/>
      <c r="C15" s="261" t="s">
        <v>186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</row>
    <row r="16" spans="1:14" ht="21" customHeight="1" x14ac:dyDescent="0.4">
      <c r="A16" s="81">
        <v>10</v>
      </c>
      <c r="B16" s="82"/>
      <c r="C16" s="261" t="s">
        <v>192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2"/>
    </row>
    <row r="17" spans="1:14" ht="21" customHeight="1" x14ac:dyDescent="0.4">
      <c r="A17" s="81">
        <v>11</v>
      </c>
      <c r="B17" s="82"/>
      <c r="C17" s="261" t="s">
        <v>190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2"/>
    </row>
    <row r="18" spans="1:14" ht="21" customHeight="1" x14ac:dyDescent="0.4">
      <c r="A18" s="81">
        <v>12</v>
      </c>
      <c r="B18" s="82"/>
      <c r="C18" s="261" t="s">
        <v>191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2"/>
    </row>
    <row r="19" spans="1:14" ht="21" customHeight="1" x14ac:dyDescent="0.4">
      <c r="A19" s="81">
        <v>13</v>
      </c>
      <c r="B19" s="82"/>
      <c r="C19" s="261" t="s">
        <v>193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</row>
    <row r="20" spans="1:14" ht="21" customHeight="1" x14ac:dyDescent="0.4">
      <c r="A20" s="81">
        <v>14</v>
      </c>
      <c r="B20" s="82"/>
      <c r="C20" s="261" t="s">
        <v>196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</row>
    <row r="21" spans="1:14" ht="21" customHeight="1" x14ac:dyDescent="0.4">
      <c r="A21" s="81">
        <v>15</v>
      </c>
      <c r="B21" s="82"/>
      <c r="C21" s="261" t="s">
        <v>194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2"/>
    </row>
    <row r="22" spans="1:14" ht="21" customHeight="1" x14ac:dyDescent="0.4">
      <c r="A22" s="81">
        <v>16</v>
      </c>
      <c r="B22" s="82"/>
      <c r="C22" s="261" t="s">
        <v>195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</row>
    <row r="23" spans="1:14" ht="21" customHeight="1" x14ac:dyDescent="0.4">
      <c r="A23" s="81">
        <v>17</v>
      </c>
      <c r="B23" s="82"/>
      <c r="C23" s="261" t="s">
        <v>197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2"/>
    </row>
    <row r="24" spans="1:14" ht="21" customHeight="1" x14ac:dyDescent="0.4">
      <c r="A24" s="81">
        <v>18</v>
      </c>
      <c r="B24" s="82"/>
      <c r="C24" s="261" t="s">
        <v>198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2"/>
    </row>
    <row r="25" spans="1:14" ht="21" customHeight="1" x14ac:dyDescent="0.4">
      <c r="A25" s="81">
        <v>19</v>
      </c>
      <c r="B25" s="82"/>
      <c r="C25" s="261" t="s">
        <v>199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2"/>
    </row>
    <row r="26" spans="1:14" ht="21" customHeight="1" x14ac:dyDescent="0.4">
      <c r="A26" s="81">
        <v>20</v>
      </c>
      <c r="B26" s="82"/>
      <c r="C26" s="261" t="s">
        <v>200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2"/>
    </row>
    <row r="27" spans="1:14" ht="21" customHeight="1" x14ac:dyDescent="0.4">
      <c r="A27" s="81">
        <v>21</v>
      </c>
      <c r="B27" s="82"/>
      <c r="C27" s="261" t="s">
        <v>201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1:14" ht="21" customHeight="1" x14ac:dyDescent="0.4">
      <c r="A28" s="81">
        <v>22</v>
      </c>
      <c r="B28" s="82"/>
      <c r="C28" s="261" t="s">
        <v>202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2"/>
    </row>
    <row r="29" spans="1:14" ht="21" customHeight="1" x14ac:dyDescent="0.4">
      <c r="A29" s="81"/>
      <c r="B29" s="82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2"/>
    </row>
    <row r="30" spans="1:14" ht="21" customHeight="1" x14ac:dyDescent="0.4">
      <c r="A30" s="81"/>
      <c r="B30" s="82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2"/>
    </row>
    <row r="31" spans="1:14" ht="21" customHeight="1" x14ac:dyDescent="0.4">
      <c r="A31" s="81"/>
      <c r="B31" s="82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2"/>
    </row>
    <row r="32" spans="1:14" ht="21" customHeight="1" x14ac:dyDescent="0.4">
      <c r="A32" s="81"/>
      <c r="B32" s="82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2"/>
    </row>
    <row r="33" spans="1:14" ht="21" customHeight="1" x14ac:dyDescent="0.4">
      <c r="A33" s="81"/>
      <c r="B33" s="8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4"/>
    </row>
    <row r="34" spans="1:14" ht="13" customHeight="1" x14ac:dyDescent="0.4">
      <c r="A34" s="74"/>
    </row>
    <row r="35" spans="1:14" ht="21" customHeight="1" x14ac:dyDescent="0.4">
      <c r="B35" s="83" t="s">
        <v>130</v>
      </c>
      <c r="I35" s="73" t="s">
        <v>21</v>
      </c>
      <c r="J35" s="84" t="s">
        <v>156</v>
      </c>
      <c r="K35" s="85"/>
      <c r="L35" s="85"/>
      <c r="M35" s="85"/>
      <c r="N35" s="85"/>
    </row>
    <row r="36" spans="1:14" ht="21" customHeight="1" x14ac:dyDescent="0.4">
      <c r="B36" s="83" t="s">
        <v>131</v>
      </c>
      <c r="I36" s="73" t="s">
        <v>21</v>
      </c>
      <c r="J36" s="84" t="s">
        <v>156</v>
      </c>
      <c r="K36" s="85"/>
      <c r="L36" s="85"/>
      <c r="M36" s="85"/>
      <c r="N36" s="85"/>
    </row>
    <row r="37" spans="1:14" ht="21" customHeight="1" x14ac:dyDescent="0.4">
      <c r="B37" s="83" t="s">
        <v>132</v>
      </c>
      <c r="I37" s="73" t="s">
        <v>21</v>
      </c>
      <c r="J37" s="84" t="s">
        <v>157</v>
      </c>
      <c r="K37" s="85"/>
      <c r="L37" s="85"/>
      <c r="M37" s="85"/>
      <c r="N37" s="85"/>
    </row>
    <row r="38" spans="1:14" ht="21" customHeight="1" x14ac:dyDescent="0.4">
      <c r="B38" s="83" t="s">
        <v>133</v>
      </c>
      <c r="I38" s="73" t="s">
        <v>21</v>
      </c>
      <c r="J38" s="84" t="s">
        <v>157</v>
      </c>
      <c r="K38" s="85"/>
      <c r="L38" s="85"/>
      <c r="M38" s="85"/>
      <c r="N38" s="85"/>
    </row>
    <row r="39" spans="1:14" ht="21" customHeight="1" x14ac:dyDescent="0.4">
      <c r="A39" s="74"/>
    </row>
    <row r="40" spans="1:14" ht="21" customHeight="1" x14ac:dyDescent="0.4">
      <c r="A40" s="74"/>
    </row>
    <row r="41" spans="1:14" ht="21" customHeight="1" x14ac:dyDescent="0.4">
      <c r="A41" s="74"/>
    </row>
    <row r="42" spans="1:14" ht="21" customHeight="1" x14ac:dyDescent="0.4">
      <c r="A42" s="74"/>
    </row>
    <row r="43" spans="1:14" ht="21" customHeight="1" x14ac:dyDescent="0.4">
      <c r="A43" s="74"/>
    </row>
    <row r="44" spans="1:14" x14ac:dyDescent="0.4">
      <c r="A44" s="74"/>
    </row>
    <row r="45" spans="1:14" x14ac:dyDescent="0.4">
      <c r="A45" s="74"/>
    </row>
    <row r="46" spans="1:14" x14ac:dyDescent="0.4">
      <c r="A46" s="74"/>
    </row>
    <row r="47" spans="1:14" x14ac:dyDescent="0.4">
      <c r="A47" s="74"/>
    </row>
    <row r="48" spans="1:14" x14ac:dyDescent="0.4">
      <c r="A48" s="74"/>
    </row>
    <row r="49" spans="1:1" x14ac:dyDescent="0.4">
      <c r="A49" s="74"/>
    </row>
    <row r="50" spans="1:1" x14ac:dyDescent="0.4">
      <c r="A50" s="74"/>
    </row>
    <row r="51" spans="1:1" x14ac:dyDescent="0.4">
      <c r="A51" s="74"/>
    </row>
    <row r="52" spans="1:1" x14ac:dyDescent="0.4">
      <c r="A52" s="74"/>
    </row>
    <row r="53" spans="1:1" x14ac:dyDescent="0.4">
      <c r="A53" s="74"/>
    </row>
  </sheetData>
  <sheetProtection algorithmName="SHA-512" hashValue="8eqpxqhz/M9DVIy+S//Qm6XsiY2Cs9qJFHDln18t8azx8cwfjeqoELFhffvUNnw7COplC0v/m2Sw5YVXASrJoQ==" saltValue="a76wNYU7QKdKp530KCCtPw==" spinCount="100000" sheet="1" objects="1" scenarios="1"/>
  <mergeCells count="30">
    <mergeCell ref="B6:N6"/>
    <mergeCell ref="A2:N2"/>
    <mergeCell ref="I4:J4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25:N25"/>
    <mergeCell ref="C26:N26"/>
    <mergeCell ref="C27:N27"/>
    <mergeCell ref="C28:N28"/>
    <mergeCell ref="C29:N29"/>
    <mergeCell ref="C30:N30"/>
    <mergeCell ref="C31:N31"/>
    <mergeCell ref="C32:N32"/>
    <mergeCell ref="C33:N33"/>
  </mergeCells>
  <phoneticPr fontId="2" type="noConversion"/>
  <pageMargins left="0.41181102362204702" right="0" top="0.39370078740157499" bottom="0" header="0.511811023622047" footer="0.4118110236220470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54"/>
  <sheetViews>
    <sheetView view="pageLayout" zoomScale="120" zoomScaleNormal="160" zoomScaleSheetLayoutView="110" zoomScalePageLayoutView="120" workbookViewId="0">
      <selection activeCell="F30" sqref="F30"/>
    </sheetView>
  </sheetViews>
  <sheetFormatPr baseColWidth="10" defaultColWidth="9.1640625" defaultRowHeight="16" customHeight="1" x14ac:dyDescent="0.35"/>
  <cols>
    <col min="1" max="1" width="5.6640625" style="1" customWidth="1"/>
    <col min="2" max="2" width="6.6640625" style="1" customWidth="1"/>
    <col min="3" max="3" width="6.33203125" style="1" customWidth="1"/>
    <col min="4" max="4" width="9.33203125" style="1" customWidth="1"/>
    <col min="5" max="5" width="12" style="1" customWidth="1"/>
    <col min="6" max="6" width="8" style="1" bestFit="1" customWidth="1"/>
    <col min="7" max="86" width="1.5" style="1" customWidth="1"/>
    <col min="87" max="87" width="4.1640625" style="1" customWidth="1"/>
    <col min="88" max="88" width="2.83203125" style="1" customWidth="1"/>
    <col min="89" max="89" width="2.5" style="1" customWidth="1"/>
    <col min="90" max="90" width="3.83203125" style="1" customWidth="1"/>
    <col min="91" max="16384" width="9.1640625" style="1"/>
  </cols>
  <sheetData>
    <row r="1" spans="1:90" ht="15.75" customHeight="1" x14ac:dyDescent="0.35">
      <c r="A1" s="86"/>
      <c r="B1" s="87" t="s">
        <v>23</v>
      </c>
      <c r="C1" s="295" t="str">
        <f>'p2'!C4</f>
        <v>ว30111</v>
      </c>
      <c r="D1" s="295"/>
      <c r="E1" s="129" t="s">
        <v>24</v>
      </c>
      <c r="F1" s="295" t="str">
        <f>'p2'!E4</f>
        <v>วิทยาศาสตร์ชีวภาพ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8"/>
      <c r="S1" s="88" t="s">
        <v>0</v>
      </c>
      <c r="T1" s="88"/>
      <c r="U1" s="88"/>
      <c r="V1" s="88"/>
      <c r="W1" s="293">
        <f>'p2'!K4*2</f>
        <v>2</v>
      </c>
      <c r="X1" s="293"/>
      <c r="Y1" s="88" t="s">
        <v>62</v>
      </c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 t="s">
        <v>134</v>
      </c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270"/>
      <c r="CB1" s="270"/>
      <c r="CC1" s="270"/>
      <c r="CD1" s="270"/>
      <c r="CE1" s="270"/>
      <c r="CF1" s="270"/>
      <c r="CG1" s="270"/>
      <c r="CH1" s="270"/>
      <c r="CI1" s="270"/>
      <c r="CJ1" s="271" t="s">
        <v>135</v>
      </c>
      <c r="CK1" s="271"/>
      <c r="CL1" s="271"/>
    </row>
    <row r="2" spans="1:90" ht="30.75" customHeight="1" x14ac:dyDescent="0.35">
      <c r="A2" s="277" t="s">
        <v>25</v>
      </c>
      <c r="B2" s="292" t="s">
        <v>26</v>
      </c>
      <c r="C2" s="287"/>
      <c r="D2" s="282" t="s">
        <v>152</v>
      </c>
      <c r="E2" s="283"/>
      <c r="F2" s="90" t="s">
        <v>27</v>
      </c>
      <c r="G2" s="91"/>
      <c r="H2" s="92" t="s">
        <v>205</v>
      </c>
      <c r="I2" s="92"/>
      <c r="J2" s="92"/>
      <c r="K2" s="92"/>
      <c r="L2" s="92" t="s">
        <v>205</v>
      </c>
      <c r="M2" s="92"/>
      <c r="N2" s="92"/>
      <c r="O2" s="89"/>
      <c r="P2" s="92" t="s">
        <v>205</v>
      </c>
      <c r="Q2" s="92"/>
      <c r="R2" s="92"/>
      <c r="S2" s="92"/>
      <c r="T2" s="92" t="s">
        <v>205</v>
      </c>
      <c r="U2" s="92"/>
      <c r="V2" s="92"/>
      <c r="W2" s="92"/>
      <c r="X2" s="92" t="s">
        <v>205</v>
      </c>
      <c r="Y2" s="92"/>
      <c r="Z2" s="92"/>
      <c r="AA2" s="92"/>
      <c r="AB2" s="92" t="s">
        <v>205</v>
      </c>
      <c r="AC2" s="92"/>
      <c r="AD2" s="92"/>
      <c r="AE2" s="92"/>
      <c r="AF2" s="92" t="s">
        <v>205</v>
      </c>
      <c r="AG2" s="92"/>
      <c r="AH2" s="93"/>
      <c r="AI2" s="91"/>
      <c r="AJ2" s="92" t="s">
        <v>205</v>
      </c>
      <c r="AK2" s="92"/>
      <c r="AL2" s="92"/>
      <c r="AM2" s="92"/>
      <c r="AN2" s="92" t="s">
        <v>205</v>
      </c>
      <c r="AO2" s="92"/>
      <c r="AP2" s="92"/>
      <c r="AQ2" s="92"/>
      <c r="AR2" s="92" t="s">
        <v>205</v>
      </c>
      <c r="AS2" s="92"/>
      <c r="AT2" s="92"/>
      <c r="AU2" s="92"/>
      <c r="AV2" s="92" t="s">
        <v>205</v>
      </c>
      <c r="AW2" s="92"/>
      <c r="AX2" s="92"/>
      <c r="AY2" s="92"/>
      <c r="AZ2" s="92" t="s">
        <v>205</v>
      </c>
      <c r="BA2" s="92"/>
      <c r="BB2" s="92"/>
      <c r="BC2" s="92"/>
      <c r="BD2" s="92" t="s">
        <v>205</v>
      </c>
      <c r="BE2" s="92"/>
      <c r="BF2" s="92"/>
      <c r="BG2" s="92"/>
      <c r="BH2" s="92" t="s">
        <v>205</v>
      </c>
      <c r="BI2" s="92"/>
      <c r="BJ2" s="92"/>
      <c r="BK2" s="92"/>
      <c r="BL2" s="92" t="s">
        <v>205</v>
      </c>
      <c r="BM2" s="92"/>
      <c r="BN2" s="92"/>
      <c r="BO2" s="92"/>
      <c r="BP2" s="92" t="s">
        <v>205</v>
      </c>
      <c r="BQ2" s="92"/>
      <c r="BR2" s="92"/>
      <c r="BS2" s="92"/>
      <c r="BT2" s="92" t="s">
        <v>205</v>
      </c>
      <c r="BU2" s="92"/>
      <c r="BV2" s="92"/>
      <c r="BW2" s="92"/>
      <c r="BX2" s="92" t="s">
        <v>205</v>
      </c>
      <c r="BY2" s="92"/>
      <c r="BZ2" s="92"/>
      <c r="CA2" s="92"/>
      <c r="CB2" s="92" t="s">
        <v>205</v>
      </c>
      <c r="CC2" s="92"/>
      <c r="CD2" s="92"/>
      <c r="CE2" s="92"/>
      <c r="CF2" s="92" t="s">
        <v>205</v>
      </c>
      <c r="CG2" s="92"/>
      <c r="CH2" s="93"/>
      <c r="CI2" s="279" t="s">
        <v>31</v>
      </c>
      <c r="CJ2" s="289" t="s">
        <v>32</v>
      </c>
      <c r="CK2" s="373" t="s">
        <v>33</v>
      </c>
      <c r="CL2" s="292" t="s">
        <v>25</v>
      </c>
    </row>
    <row r="3" spans="1:90" ht="16" customHeight="1" x14ac:dyDescent="0.35">
      <c r="A3" s="277"/>
      <c r="B3" s="292"/>
      <c r="C3" s="288"/>
      <c r="D3" s="284"/>
      <c r="E3" s="285"/>
      <c r="F3" s="90" t="s">
        <v>28</v>
      </c>
      <c r="G3" s="294">
        <v>1</v>
      </c>
      <c r="H3" s="277"/>
      <c r="I3" s="277"/>
      <c r="J3" s="277"/>
      <c r="K3" s="277">
        <v>2</v>
      </c>
      <c r="L3" s="277"/>
      <c r="M3" s="277"/>
      <c r="N3" s="277"/>
      <c r="O3" s="277">
        <v>3</v>
      </c>
      <c r="P3" s="277"/>
      <c r="Q3" s="277"/>
      <c r="R3" s="277"/>
      <c r="S3" s="277">
        <v>4</v>
      </c>
      <c r="T3" s="277"/>
      <c r="U3" s="277"/>
      <c r="V3" s="277"/>
      <c r="W3" s="277">
        <v>5</v>
      </c>
      <c r="X3" s="277"/>
      <c r="Y3" s="277"/>
      <c r="Z3" s="277"/>
      <c r="AA3" s="277">
        <v>6</v>
      </c>
      <c r="AB3" s="277"/>
      <c r="AC3" s="277"/>
      <c r="AD3" s="277"/>
      <c r="AE3" s="277">
        <v>7</v>
      </c>
      <c r="AF3" s="277"/>
      <c r="AG3" s="277"/>
      <c r="AH3" s="277"/>
      <c r="AI3" s="277">
        <v>8</v>
      </c>
      <c r="AJ3" s="277"/>
      <c r="AK3" s="277"/>
      <c r="AL3" s="277"/>
      <c r="AM3" s="277">
        <v>9</v>
      </c>
      <c r="AN3" s="277"/>
      <c r="AO3" s="277"/>
      <c r="AP3" s="277"/>
      <c r="AQ3" s="277">
        <v>10</v>
      </c>
      <c r="AR3" s="277"/>
      <c r="AS3" s="277"/>
      <c r="AT3" s="277"/>
      <c r="AU3" s="277">
        <v>11</v>
      </c>
      <c r="AV3" s="277"/>
      <c r="AW3" s="277"/>
      <c r="AX3" s="277"/>
      <c r="AY3" s="277">
        <v>12</v>
      </c>
      <c r="AZ3" s="277"/>
      <c r="BA3" s="277"/>
      <c r="BB3" s="277"/>
      <c r="BC3" s="277">
        <v>13</v>
      </c>
      <c r="BD3" s="277"/>
      <c r="BE3" s="277"/>
      <c r="BF3" s="277"/>
      <c r="BG3" s="277">
        <v>14</v>
      </c>
      <c r="BH3" s="277"/>
      <c r="BI3" s="277"/>
      <c r="BJ3" s="277"/>
      <c r="BK3" s="277">
        <v>15</v>
      </c>
      <c r="BL3" s="277"/>
      <c r="BM3" s="277"/>
      <c r="BN3" s="277"/>
      <c r="BO3" s="277">
        <v>16</v>
      </c>
      <c r="BP3" s="277"/>
      <c r="BQ3" s="277"/>
      <c r="BR3" s="277"/>
      <c r="BS3" s="277">
        <v>17</v>
      </c>
      <c r="BT3" s="277"/>
      <c r="BU3" s="277"/>
      <c r="BV3" s="277"/>
      <c r="BW3" s="277">
        <v>18</v>
      </c>
      <c r="BX3" s="277"/>
      <c r="BY3" s="277"/>
      <c r="BZ3" s="277"/>
      <c r="CA3" s="277">
        <v>19</v>
      </c>
      <c r="CB3" s="277"/>
      <c r="CC3" s="277"/>
      <c r="CD3" s="277"/>
      <c r="CE3" s="277">
        <v>20</v>
      </c>
      <c r="CF3" s="277"/>
      <c r="CG3" s="277"/>
      <c r="CH3" s="277"/>
      <c r="CI3" s="280"/>
      <c r="CJ3" s="290"/>
      <c r="CK3" s="374"/>
      <c r="CL3" s="292"/>
    </row>
    <row r="4" spans="1:90" ht="16" customHeight="1" x14ac:dyDescent="0.35">
      <c r="A4" s="277"/>
      <c r="B4" s="292"/>
      <c r="C4" s="288"/>
      <c r="D4" s="284"/>
      <c r="E4" s="285"/>
      <c r="F4" s="90" t="s">
        <v>29</v>
      </c>
      <c r="G4" s="94">
        <v>5</v>
      </c>
      <c r="H4" s="94"/>
      <c r="I4" s="94"/>
      <c r="J4" s="95"/>
      <c r="K4" s="94">
        <v>7</v>
      </c>
      <c r="L4" s="94"/>
      <c r="M4" s="94"/>
      <c r="N4" s="95"/>
      <c r="O4" s="94">
        <v>14</v>
      </c>
      <c r="P4" s="94"/>
      <c r="Q4" s="94"/>
      <c r="R4" s="95"/>
      <c r="S4" s="94">
        <v>21</v>
      </c>
      <c r="T4" s="94"/>
      <c r="U4" s="94"/>
      <c r="V4" s="95"/>
      <c r="W4" s="94">
        <v>28</v>
      </c>
      <c r="X4" s="94"/>
      <c r="Y4" s="94"/>
      <c r="Z4" s="95"/>
      <c r="AA4" s="94">
        <v>4</v>
      </c>
      <c r="AB4" s="94"/>
      <c r="AC4" s="94"/>
      <c r="AD4" s="95"/>
      <c r="AE4" s="94">
        <v>11</v>
      </c>
      <c r="AF4" s="94"/>
      <c r="AG4" s="94"/>
      <c r="AH4" s="95"/>
      <c r="AI4" s="96">
        <v>16</v>
      </c>
      <c r="AJ4" s="94"/>
      <c r="AK4" s="94"/>
      <c r="AL4" s="95"/>
      <c r="AM4" s="94">
        <v>18</v>
      </c>
      <c r="AN4" s="94"/>
      <c r="AO4" s="94"/>
      <c r="AP4" s="95"/>
      <c r="AQ4" s="94">
        <v>25</v>
      </c>
      <c r="AR4" s="94"/>
      <c r="AS4" s="94"/>
      <c r="AT4" s="95"/>
      <c r="AU4" s="94">
        <v>1</v>
      </c>
      <c r="AV4" s="94"/>
      <c r="AW4" s="94"/>
      <c r="AX4" s="95"/>
      <c r="AY4" s="94">
        <v>8</v>
      </c>
      <c r="AZ4" s="94"/>
      <c r="BA4" s="94"/>
      <c r="BB4" s="95"/>
      <c r="BC4" s="94">
        <v>15</v>
      </c>
      <c r="BD4" s="94"/>
      <c r="BE4" s="94"/>
      <c r="BF4" s="95"/>
      <c r="BG4" s="94">
        <v>20</v>
      </c>
      <c r="BH4" s="94"/>
      <c r="BI4" s="94"/>
      <c r="BJ4" s="95"/>
      <c r="BK4" s="94">
        <v>22</v>
      </c>
      <c r="BL4" s="94"/>
      <c r="BM4" s="94"/>
      <c r="BN4" s="95"/>
      <c r="BO4" s="94">
        <v>1</v>
      </c>
      <c r="BP4" s="94"/>
      <c r="BQ4" s="94"/>
      <c r="BR4" s="95"/>
      <c r="BS4" s="94">
        <v>8</v>
      </c>
      <c r="BT4" s="94"/>
      <c r="BU4" s="94"/>
      <c r="BV4" s="95"/>
      <c r="BW4" s="94">
        <v>15</v>
      </c>
      <c r="BX4" s="94"/>
      <c r="BY4" s="94"/>
      <c r="BZ4" s="95"/>
      <c r="CA4" s="94">
        <v>22</v>
      </c>
      <c r="CB4" s="94"/>
      <c r="CC4" s="94"/>
      <c r="CD4" s="95"/>
      <c r="CE4" s="97">
        <v>29</v>
      </c>
      <c r="CF4" s="94"/>
      <c r="CG4" s="94"/>
      <c r="CH4" s="95"/>
      <c r="CI4" s="281"/>
      <c r="CJ4" s="290"/>
      <c r="CK4" s="374"/>
      <c r="CL4" s="292"/>
    </row>
    <row r="5" spans="1:90" ht="16" customHeight="1" x14ac:dyDescent="0.35">
      <c r="A5" s="278"/>
      <c r="B5" s="279"/>
      <c r="C5" s="288"/>
      <c r="D5" s="286"/>
      <c r="E5" s="285"/>
      <c r="F5" s="90" t="s">
        <v>30</v>
      </c>
      <c r="G5" s="98">
        <v>5</v>
      </c>
      <c r="H5" s="94"/>
      <c r="I5" s="94"/>
      <c r="J5" s="95"/>
      <c r="K5" s="97">
        <v>5</v>
      </c>
      <c r="L5" s="94"/>
      <c r="M5" s="94"/>
      <c r="N5" s="95"/>
      <c r="O5" s="97">
        <v>5</v>
      </c>
      <c r="P5" s="94"/>
      <c r="Q5" s="94"/>
      <c r="R5" s="95"/>
      <c r="S5" s="97">
        <v>5</v>
      </c>
      <c r="T5" s="94"/>
      <c r="U5" s="94"/>
      <c r="V5" s="95"/>
      <c r="W5" s="97">
        <v>5</v>
      </c>
      <c r="X5" s="94"/>
      <c r="Y5" s="94"/>
      <c r="Z5" s="95"/>
      <c r="AA5" s="97">
        <v>5</v>
      </c>
      <c r="AB5" s="94"/>
      <c r="AC5" s="94"/>
      <c r="AD5" s="95"/>
      <c r="AE5" s="97">
        <v>5</v>
      </c>
      <c r="AF5" s="94"/>
      <c r="AG5" s="94"/>
      <c r="AH5" s="95"/>
      <c r="AI5" s="98">
        <v>5</v>
      </c>
      <c r="AJ5" s="94"/>
      <c r="AK5" s="94"/>
      <c r="AL5" s="95"/>
      <c r="AM5" s="97">
        <v>5</v>
      </c>
      <c r="AN5" s="94"/>
      <c r="AO5" s="94"/>
      <c r="AP5" s="95"/>
      <c r="AQ5" s="97">
        <v>5</v>
      </c>
      <c r="AR5" s="94"/>
      <c r="AS5" s="94"/>
      <c r="AT5" s="95"/>
      <c r="AU5" s="97">
        <v>5</v>
      </c>
      <c r="AV5" s="94"/>
      <c r="AW5" s="94"/>
      <c r="AX5" s="95"/>
      <c r="AY5" s="97">
        <v>5</v>
      </c>
      <c r="AZ5" s="94"/>
      <c r="BA5" s="94"/>
      <c r="BB5" s="95"/>
      <c r="BC5" s="97">
        <v>5</v>
      </c>
      <c r="BD5" s="94"/>
      <c r="BE5" s="94"/>
      <c r="BF5" s="95"/>
      <c r="BG5" s="97">
        <v>5</v>
      </c>
      <c r="BH5" s="94"/>
      <c r="BI5" s="94"/>
      <c r="BJ5" s="95"/>
      <c r="BK5" s="97">
        <v>5</v>
      </c>
      <c r="BL5" s="94"/>
      <c r="BM5" s="94"/>
      <c r="BN5" s="95"/>
      <c r="BO5" s="97">
        <v>5</v>
      </c>
      <c r="BP5" s="94"/>
      <c r="BQ5" s="94"/>
      <c r="BR5" s="95"/>
      <c r="BS5" s="97">
        <v>5</v>
      </c>
      <c r="BT5" s="94"/>
      <c r="BU5" s="94"/>
      <c r="BV5" s="95"/>
      <c r="BW5" s="97">
        <v>5</v>
      </c>
      <c r="BX5" s="94"/>
      <c r="BY5" s="94"/>
      <c r="BZ5" s="95"/>
      <c r="CA5" s="97">
        <v>5</v>
      </c>
      <c r="CB5" s="94"/>
      <c r="CC5" s="94"/>
      <c r="CD5" s="95"/>
      <c r="CE5" s="97">
        <v>5</v>
      </c>
      <c r="CF5" s="94"/>
      <c r="CG5" s="94"/>
      <c r="CH5" s="95"/>
      <c r="CI5" s="37">
        <f>COUNT(G5:CH5)</f>
        <v>20</v>
      </c>
      <c r="CJ5" s="291"/>
      <c r="CK5" s="375"/>
      <c r="CL5" s="292"/>
    </row>
    <row r="6" spans="1:90" ht="14.5" customHeight="1" x14ac:dyDescent="0.35">
      <c r="A6" s="221">
        <v>1</v>
      </c>
      <c r="B6" s="224">
        <v>7730</v>
      </c>
      <c r="C6" s="200" t="s">
        <v>167</v>
      </c>
      <c r="D6" s="225" t="s">
        <v>233</v>
      </c>
      <c r="E6" s="226" t="s">
        <v>208</v>
      </c>
      <c r="F6" s="126"/>
      <c r="G6" s="130">
        <v>1</v>
      </c>
      <c r="H6" s="130"/>
      <c r="I6" s="131"/>
      <c r="J6" s="132"/>
      <c r="K6" s="130">
        <v>1</v>
      </c>
      <c r="L6" s="131"/>
      <c r="M6" s="131"/>
      <c r="N6" s="132"/>
      <c r="O6" s="130">
        <v>1</v>
      </c>
      <c r="P6" s="131"/>
      <c r="Q6" s="131"/>
      <c r="R6" s="132"/>
      <c r="S6" s="131"/>
      <c r="T6" s="131"/>
      <c r="U6" s="131"/>
      <c r="V6" s="132"/>
      <c r="W6" s="130"/>
      <c r="X6" s="131"/>
      <c r="Y6" s="131"/>
      <c r="Z6" s="132"/>
      <c r="AA6" s="131"/>
      <c r="AB6" s="131"/>
      <c r="AC6" s="131"/>
      <c r="AD6" s="132"/>
      <c r="AE6" s="131"/>
      <c r="AF6" s="131"/>
      <c r="AG6" s="131"/>
      <c r="AH6" s="132"/>
      <c r="AI6" s="131"/>
      <c r="AJ6" s="131"/>
      <c r="AK6" s="131"/>
      <c r="AL6" s="132"/>
      <c r="AM6" s="131"/>
      <c r="AN6" s="131"/>
      <c r="AO6" s="131"/>
      <c r="AP6" s="132"/>
      <c r="AQ6" s="131"/>
      <c r="AR6" s="131"/>
      <c r="AS6" s="131"/>
      <c r="AT6" s="132"/>
      <c r="AU6" s="131"/>
      <c r="AV6" s="131"/>
      <c r="AW6" s="131"/>
      <c r="AX6" s="132"/>
      <c r="AY6" s="131"/>
      <c r="AZ6" s="131"/>
      <c r="BA6" s="131"/>
      <c r="BB6" s="132"/>
      <c r="BC6" s="131"/>
      <c r="BD6" s="131"/>
      <c r="BE6" s="131"/>
      <c r="BF6" s="132"/>
      <c r="BG6" s="130"/>
      <c r="BH6" s="131"/>
      <c r="BI6" s="131"/>
      <c r="BJ6" s="132"/>
      <c r="BK6" s="130"/>
      <c r="BL6" s="131"/>
      <c r="BM6" s="131"/>
      <c r="BN6" s="132"/>
      <c r="BO6" s="130"/>
      <c r="BP6" s="131"/>
      <c r="BQ6" s="131"/>
      <c r="BR6" s="132"/>
      <c r="BS6" s="130"/>
      <c r="BT6" s="131"/>
      <c r="BU6" s="131"/>
      <c r="BV6" s="132"/>
      <c r="BW6" s="130"/>
      <c r="BX6" s="131"/>
      <c r="BY6" s="131"/>
      <c r="BZ6" s="132"/>
      <c r="CA6" s="130"/>
      <c r="CB6" s="131"/>
      <c r="CC6" s="131"/>
      <c r="CD6" s="132"/>
      <c r="CE6" s="130"/>
      <c r="CF6" s="131"/>
      <c r="CG6" s="131"/>
      <c r="CH6" s="132"/>
      <c r="CI6" s="43">
        <f>SUM(G6:CH6)</f>
        <v>3</v>
      </c>
      <c r="CJ6" s="274">
        <f t="shared" ref="CJ6:CJ24" si="0">CI6*100/$CI$5</f>
        <v>15</v>
      </c>
      <c r="CK6" s="274"/>
      <c r="CL6" s="43">
        <v>1</v>
      </c>
    </row>
    <row r="7" spans="1:90" ht="14.5" customHeight="1" x14ac:dyDescent="0.35">
      <c r="A7" s="222">
        <v>2</v>
      </c>
      <c r="B7" s="227">
        <v>7731</v>
      </c>
      <c r="C7" s="201" t="s">
        <v>167</v>
      </c>
      <c r="D7" s="228" t="s">
        <v>234</v>
      </c>
      <c r="E7" s="229" t="s">
        <v>209</v>
      </c>
      <c r="F7" s="127"/>
      <c r="G7" s="133">
        <v>1</v>
      </c>
      <c r="H7" s="133"/>
      <c r="I7" s="134"/>
      <c r="J7" s="135"/>
      <c r="K7" s="133">
        <v>1</v>
      </c>
      <c r="L7" s="134"/>
      <c r="M7" s="134"/>
      <c r="N7" s="135"/>
      <c r="O7" s="133">
        <v>1</v>
      </c>
      <c r="P7" s="134"/>
      <c r="Q7" s="134"/>
      <c r="R7" s="135"/>
      <c r="S7" s="134"/>
      <c r="T7" s="134"/>
      <c r="U7" s="134"/>
      <c r="V7" s="135"/>
      <c r="W7" s="133"/>
      <c r="X7" s="134"/>
      <c r="Y7" s="134"/>
      <c r="Z7" s="135"/>
      <c r="AA7" s="134"/>
      <c r="AB7" s="134"/>
      <c r="AC7" s="134"/>
      <c r="AD7" s="135"/>
      <c r="AE7" s="134"/>
      <c r="AF7" s="134"/>
      <c r="AG7" s="134"/>
      <c r="AH7" s="135"/>
      <c r="AI7" s="134"/>
      <c r="AJ7" s="134"/>
      <c r="AK7" s="134"/>
      <c r="AL7" s="135"/>
      <c r="AM7" s="134"/>
      <c r="AN7" s="134"/>
      <c r="AO7" s="134"/>
      <c r="AP7" s="135"/>
      <c r="AQ7" s="134"/>
      <c r="AR7" s="134"/>
      <c r="AS7" s="134"/>
      <c r="AT7" s="135"/>
      <c r="AU7" s="134"/>
      <c r="AV7" s="134"/>
      <c r="AW7" s="134"/>
      <c r="AX7" s="135"/>
      <c r="AY7" s="134"/>
      <c r="AZ7" s="134"/>
      <c r="BA7" s="134"/>
      <c r="BB7" s="135"/>
      <c r="BC7" s="134"/>
      <c r="BD7" s="134"/>
      <c r="BE7" s="134"/>
      <c r="BF7" s="135"/>
      <c r="BG7" s="133"/>
      <c r="BH7" s="134"/>
      <c r="BI7" s="134"/>
      <c r="BJ7" s="135"/>
      <c r="BK7" s="133"/>
      <c r="BL7" s="134"/>
      <c r="BM7" s="134"/>
      <c r="BN7" s="135"/>
      <c r="BO7" s="133"/>
      <c r="BP7" s="134"/>
      <c r="BQ7" s="134"/>
      <c r="BR7" s="135"/>
      <c r="BS7" s="133"/>
      <c r="BT7" s="134"/>
      <c r="BU7" s="134"/>
      <c r="BV7" s="135"/>
      <c r="BW7" s="133"/>
      <c r="BX7" s="134"/>
      <c r="BY7" s="134"/>
      <c r="BZ7" s="135"/>
      <c r="CA7" s="133"/>
      <c r="CB7" s="134"/>
      <c r="CC7" s="134"/>
      <c r="CD7" s="135"/>
      <c r="CE7" s="133"/>
      <c r="CF7" s="134"/>
      <c r="CG7" s="134"/>
      <c r="CH7" s="135"/>
      <c r="CI7" s="31">
        <f t="shared" ref="CI7:CI34" si="1">SUM(G7:CH7)</f>
        <v>3</v>
      </c>
      <c r="CJ7" s="272">
        <f t="shared" si="0"/>
        <v>15</v>
      </c>
      <c r="CK7" s="272"/>
      <c r="CL7" s="31">
        <f>CL6+1</f>
        <v>2</v>
      </c>
    </row>
    <row r="8" spans="1:90" ht="14.5" customHeight="1" x14ac:dyDescent="0.35">
      <c r="A8" s="222">
        <v>3</v>
      </c>
      <c r="B8" s="230">
        <v>7732</v>
      </c>
      <c r="C8" s="201" t="s">
        <v>167</v>
      </c>
      <c r="D8" s="231" t="s">
        <v>260</v>
      </c>
      <c r="E8" s="232" t="s">
        <v>210</v>
      </c>
      <c r="F8" s="127"/>
      <c r="G8" s="133">
        <v>1</v>
      </c>
      <c r="H8" s="134"/>
      <c r="I8" s="134"/>
      <c r="J8" s="135"/>
      <c r="K8" s="133">
        <v>1</v>
      </c>
      <c r="L8" s="134"/>
      <c r="M8" s="134"/>
      <c r="N8" s="135"/>
      <c r="O8" s="133">
        <v>1</v>
      </c>
      <c r="P8" s="134"/>
      <c r="Q8" s="134"/>
      <c r="R8" s="135"/>
      <c r="S8" s="134"/>
      <c r="T8" s="134"/>
      <c r="U8" s="134"/>
      <c r="V8" s="135"/>
      <c r="W8" s="133"/>
      <c r="X8" s="134"/>
      <c r="Y8" s="134"/>
      <c r="Z8" s="135"/>
      <c r="AA8" s="134"/>
      <c r="AB8" s="134"/>
      <c r="AC8" s="134"/>
      <c r="AD8" s="135"/>
      <c r="AE8" s="134"/>
      <c r="AF8" s="134"/>
      <c r="AG8" s="134"/>
      <c r="AH8" s="135"/>
      <c r="AI8" s="134"/>
      <c r="AJ8" s="134"/>
      <c r="AK8" s="134"/>
      <c r="AL8" s="135"/>
      <c r="AM8" s="134"/>
      <c r="AN8" s="134"/>
      <c r="AO8" s="134"/>
      <c r="AP8" s="135"/>
      <c r="AQ8" s="134"/>
      <c r="AR8" s="134"/>
      <c r="AS8" s="134"/>
      <c r="AT8" s="135"/>
      <c r="AU8" s="134"/>
      <c r="AV8" s="134"/>
      <c r="AW8" s="134"/>
      <c r="AX8" s="135"/>
      <c r="AY8" s="134"/>
      <c r="AZ8" s="134"/>
      <c r="BA8" s="134"/>
      <c r="BB8" s="135"/>
      <c r="BC8" s="134"/>
      <c r="BD8" s="134"/>
      <c r="BE8" s="134"/>
      <c r="BF8" s="135"/>
      <c r="BG8" s="133"/>
      <c r="BH8" s="134"/>
      <c r="BI8" s="134"/>
      <c r="BJ8" s="135"/>
      <c r="BK8" s="133"/>
      <c r="BL8" s="134"/>
      <c r="BM8" s="134"/>
      <c r="BN8" s="135"/>
      <c r="BO8" s="133"/>
      <c r="BP8" s="134"/>
      <c r="BQ8" s="134"/>
      <c r="BR8" s="135"/>
      <c r="BS8" s="133"/>
      <c r="BT8" s="134"/>
      <c r="BU8" s="134"/>
      <c r="BV8" s="135"/>
      <c r="BW8" s="133"/>
      <c r="BX8" s="134"/>
      <c r="BY8" s="134"/>
      <c r="BZ8" s="135"/>
      <c r="CA8" s="133"/>
      <c r="CB8" s="134"/>
      <c r="CC8" s="134"/>
      <c r="CD8" s="135"/>
      <c r="CE8" s="133"/>
      <c r="CF8" s="134"/>
      <c r="CG8" s="134"/>
      <c r="CH8" s="135"/>
      <c r="CI8" s="31">
        <f t="shared" si="1"/>
        <v>3</v>
      </c>
      <c r="CJ8" s="272">
        <f t="shared" si="0"/>
        <v>15</v>
      </c>
      <c r="CK8" s="272"/>
      <c r="CL8" s="31">
        <f t="shared" ref="CL8:CL27" si="2">CL7+1</f>
        <v>3</v>
      </c>
    </row>
    <row r="9" spans="1:90" ht="14.5" customHeight="1" x14ac:dyDescent="0.35">
      <c r="A9" s="222">
        <v>4</v>
      </c>
      <c r="B9" s="230">
        <v>7733</v>
      </c>
      <c r="C9" s="201" t="s">
        <v>167</v>
      </c>
      <c r="D9" s="239" t="s">
        <v>235</v>
      </c>
      <c r="E9" s="203" t="s">
        <v>211</v>
      </c>
      <c r="F9" s="127"/>
      <c r="G9" s="133">
        <v>1</v>
      </c>
      <c r="H9" s="134"/>
      <c r="I9" s="134"/>
      <c r="J9" s="135"/>
      <c r="K9" s="133">
        <v>1</v>
      </c>
      <c r="L9" s="134"/>
      <c r="M9" s="134"/>
      <c r="N9" s="135"/>
      <c r="O9" s="133">
        <v>1</v>
      </c>
      <c r="P9" s="134"/>
      <c r="Q9" s="134"/>
      <c r="R9" s="135"/>
      <c r="S9" s="134"/>
      <c r="T9" s="134"/>
      <c r="U9" s="134"/>
      <c r="V9" s="135"/>
      <c r="W9" s="133"/>
      <c r="X9" s="134"/>
      <c r="Y9" s="134"/>
      <c r="Z9" s="135"/>
      <c r="AA9" s="134"/>
      <c r="AB9" s="134"/>
      <c r="AC9" s="134"/>
      <c r="AD9" s="135"/>
      <c r="AE9" s="134"/>
      <c r="AF9" s="134"/>
      <c r="AG9" s="134"/>
      <c r="AH9" s="135"/>
      <c r="AI9" s="134"/>
      <c r="AJ9" s="134"/>
      <c r="AK9" s="134"/>
      <c r="AL9" s="135"/>
      <c r="AM9" s="134"/>
      <c r="AN9" s="134"/>
      <c r="AO9" s="134"/>
      <c r="AP9" s="135"/>
      <c r="AQ9" s="134"/>
      <c r="AR9" s="134"/>
      <c r="AS9" s="134"/>
      <c r="AT9" s="135"/>
      <c r="AU9" s="134"/>
      <c r="AV9" s="134"/>
      <c r="AW9" s="134"/>
      <c r="AX9" s="135"/>
      <c r="AY9" s="134"/>
      <c r="AZ9" s="134"/>
      <c r="BA9" s="134"/>
      <c r="BB9" s="135"/>
      <c r="BC9" s="134"/>
      <c r="BD9" s="134"/>
      <c r="BE9" s="134"/>
      <c r="BF9" s="135"/>
      <c r="BG9" s="133"/>
      <c r="BH9" s="134"/>
      <c r="BI9" s="134"/>
      <c r="BJ9" s="135"/>
      <c r="BK9" s="133"/>
      <c r="BL9" s="134"/>
      <c r="BM9" s="134"/>
      <c r="BN9" s="135"/>
      <c r="BO9" s="133"/>
      <c r="BP9" s="134"/>
      <c r="BQ9" s="134"/>
      <c r="BR9" s="135"/>
      <c r="BS9" s="133"/>
      <c r="BT9" s="134"/>
      <c r="BU9" s="134"/>
      <c r="BV9" s="135"/>
      <c r="BW9" s="133"/>
      <c r="BX9" s="134"/>
      <c r="BY9" s="134"/>
      <c r="BZ9" s="135"/>
      <c r="CA9" s="133"/>
      <c r="CB9" s="134"/>
      <c r="CC9" s="134"/>
      <c r="CD9" s="135"/>
      <c r="CE9" s="133"/>
      <c r="CF9" s="134"/>
      <c r="CG9" s="134"/>
      <c r="CH9" s="135"/>
      <c r="CI9" s="31">
        <f t="shared" si="1"/>
        <v>3</v>
      </c>
      <c r="CJ9" s="272">
        <f t="shared" si="0"/>
        <v>15</v>
      </c>
      <c r="CK9" s="272"/>
      <c r="CL9" s="31">
        <f t="shared" si="2"/>
        <v>4</v>
      </c>
    </row>
    <row r="10" spans="1:90" ht="14.5" customHeight="1" x14ac:dyDescent="0.35">
      <c r="A10" s="222">
        <v>5</v>
      </c>
      <c r="B10" s="230">
        <v>7734</v>
      </c>
      <c r="C10" s="201" t="s">
        <v>167</v>
      </c>
      <c r="D10" s="231" t="s">
        <v>236</v>
      </c>
      <c r="E10" s="232" t="s">
        <v>212</v>
      </c>
      <c r="F10" s="127"/>
      <c r="G10" s="133">
        <v>1</v>
      </c>
      <c r="H10" s="134"/>
      <c r="I10" s="134"/>
      <c r="J10" s="135"/>
      <c r="K10" s="133">
        <v>1</v>
      </c>
      <c r="L10" s="134"/>
      <c r="M10" s="134"/>
      <c r="N10" s="135"/>
      <c r="O10" s="133">
        <v>1</v>
      </c>
      <c r="P10" s="134"/>
      <c r="Q10" s="134"/>
      <c r="R10" s="135"/>
      <c r="S10" s="134"/>
      <c r="T10" s="134"/>
      <c r="U10" s="134"/>
      <c r="V10" s="135"/>
      <c r="W10" s="133"/>
      <c r="X10" s="134"/>
      <c r="Y10" s="134"/>
      <c r="Z10" s="135"/>
      <c r="AA10" s="134"/>
      <c r="AB10" s="134"/>
      <c r="AC10" s="134"/>
      <c r="AD10" s="135"/>
      <c r="AE10" s="134"/>
      <c r="AF10" s="134"/>
      <c r="AG10" s="134"/>
      <c r="AH10" s="135"/>
      <c r="AI10" s="134"/>
      <c r="AJ10" s="134"/>
      <c r="AK10" s="134"/>
      <c r="AL10" s="135"/>
      <c r="AM10" s="134"/>
      <c r="AN10" s="134"/>
      <c r="AO10" s="134"/>
      <c r="AP10" s="135"/>
      <c r="AQ10" s="134"/>
      <c r="AR10" s="134"/>
      <c r="AS10" s="134"/>
      <c r="AT10" s="135"/>
      <c r="AU10" s="134"/>
      <c r="AV10" s="134"/>
      <c r="AW10" s="134"/>
      <c r="AX10" s="135"/>
      <c r="AY10" s="134"/>
      <c r="AZ10" s="134"/>
      <c r="BA10" s="134"/>
      <c r="BB10" s="135"/>
      <c r="BC10" s="134"/>
      <c r="BD10" s="134"/>
      <c r="BE10" s="134"/>
      <c r="BF10" s="135"/>
      <c r="BG10" s="133"/>
      <c r="BH10" s="134"/>
      <c r="BI10" s="134"/>
      <c r="BJ10" s="135"/>
      <c r="BK10" s="133"/>
      <c r="BL10" s="134"/>
      <c r="BM10" s="134"/>
      <c r="BN10" s="135"/>
      <c r="BO10" s="133"/>
      <c r="BP10" s="134"/>
      <c r="BQ10" s="134"/>
      <c r="BR10" s="135"/>
      <c r="BS10" s="133"/>
      <c r="BT10" s="134"/>
      <c r="BU10" s="134"/>
      <c r="BV10" s="135"/>
      <c r="BW10" s="133"/>
      <c r="BX10" s="134"/>
      <c r="BY10" s="134"/>
      <c r="BZ10" s="135"/>
      <c r="CA10" s="133"/>
      <c r="CB10" s="134"/>
      <c r="CC10" s="134"/>
      <c r="CD10" s="135"/>
      <c r="CE10" s="133"/>
      <c r="CF10" s="134"/>
      <c r="CG10" s="134"/>
      <c r="CH10" s="135"/>
      <c r="CI10" s="31">
        <f t="shared" si="1"/>
        <v>3</v>
      </c>
      <c r="CJ10" s="272">
        <f t="shared" si="0"/>
        <v>15</v>
      </c>
      <c r="CK10" s="272"/>
      <c r="CL10" s="31">
        <f t="shared" si="2"/>
        <v>5</v>
      </c>
    </row>
    <row r="11" spans="1:90" ht="14.5" customHeight="1" x14ac:dyDescent="0.35">
      <c r="A11" s="222">
        <v>6</v>
      </c>
      <c r="B11" s="227">
        <v>7735</v>
      </c>
      <c r="C11" s="201" t="s">
        <v>167</v>
      </c>
      <c r="D11" s="231" t="s">
        <v>237</v>
      </c>
      <c r="E11" s="232" t="s">
        <v>213</v>
      </c>
      <c r="F11" s="127"/>
      <c r="G11" s="133">
        <v>1</v>
      </c>
      <c r="H11" s="134"/>
      <c r="I11" s="134"/>
      <c r="J11" s="135"/>
      <c r="K11" s="133">
        <v>1</v>
      </c>
      <c r="L11" s="134"/>
      <c r="M11" s="134"/>
      <c r="N11" s="135"/>
      <c r="O11" s="134">
        <v>0</v>
      </c>
      <c r="P11" s="134"/>
      <c r="Q11" s="134"/>
      <c r="R11" s="135"/>
      <c r="S11" s="134"/>
      <c r="T11" s="134"/>
      <c r="U11" s="134"/>
      <c r="V11" s="135"/>
      <c r="W11" s="133"/>
      <c r="X11" s="134"/>
      <c r="Y11" s="134"/>
      <c r="Z11" s="135"/>
      <c r="AA11" s="134"/>
      <c r="AB11" s="134"/>
      <c r="AC11" s="134"/>
      <c r="AD11" s="135"/>
      <c r="AE11" s="134"/>
      <c r="AF11" s="134"/>
      <c r="AG11" s="134"/>
      <c r="AH11" s="135"/>
      <c r="AI11" s="134"/>
      <c r="AJ11" s="134"/>
      <c r="AK11" s="134"/>
      <c r="AL11" s="135"/>
      <c r="AM11" s="134"/>
      <c r="AN11" s="134"/>
      <c r="AO11" s="134"/>
      <c r="AP11" s="135"/>
      <c r="AQ11" s="134"/>
      <c r="AR11" s="134"/>
      <c r="AS11" s="134"/>
      <c r="AT11" s="135"/>
      <c r="AU11" s="134"/>
      <c r="AV11" s="134"/>
      <c r="AW11" s="134"/>
      <c r="AX11" s="135"/>
      <c r="AY11" s="134"/>
      <c r="AZ11" s="134"/>
      <c r="BA11" s="134"/>
      <c r="BB11" s="135"/>
      <c r="BC11" s="134"/>
      <c r="BD11" s="134"/>
      <c r="BE11" s="134"/>
      <c r="BF11" s="135"/>
      <c r="BG11" s="133"/>
      <c r="BH11" s="134"/>
      <c r="BI11" s="134"/>
      <c r="BJ11" s="135"/>
      <c r="BK11" s="133"/>
      <c r="BL11" s="134"/>
      <c r="BM11" s="134"/>
      <c r="BN11" s="135"/>
      <c r="BO11" s="133"/>
      <c r="BP11" s="134"/>
      <c r="BQ11" s="134"/>
      <c r="BR11" s="135"/>
      <c r="BS11" s="133"/>
      <c r="BT11" s="134"/>
      <c r="BU11" s="134"/>
      <c r="BV11" s="135"/>
      <c r="BW11" s="133"/>
      <c r="BX11" s="134"/>
      <c r="BY11" s="134"/>
      <c r="BZ11" s="135"/>
      <c r="CA11" s="133"/>
      <c r="CB11" s="134"/>
      <c r="CC11" s="134"/>
      <c r="CD11" s="135"/>
      <c r="CE11" s="133"/>
      <c r="CF11" s="134"/>
      <c r="CG11" s="134"/>
      <c r="CH11" s="135"/>
      <c r="CI11" s="31">
        <f t="shared" si="1"/>
        <v>2</v>
      </c>
      <c r="CJ11" s="272">
        <f t="shared" si="0"/>
        <v>10</v>
      </c>
      <c r="CK11" s="272"/>
      <c r="CL11" s="31">
        <f t="shared" si="2"/>
        <v>6</v>
      </c>
    </row>
    <row r="12" spans="1:90" ht="14.5" customHeight="1" x14ac:dyDescent="0.35">
      <c r="A12" s="222">
        <v>7</v>
      </c>
      <c r="B12" s="230">
        <v>7736</v>
      </c>
      <c r="C12" s="201" t="s">
        <v>167</v>
      </c>
      <c r="D12" s="231" t="s">
        <v>238</v>
      </c>
      <c r="E12" s="232" t="s">
        <v>214</v>
      </c>
      <c r="F12" s="127"/>
      <c r="G12" s="133">
        <v>1</v>
      </c>
      <c r="H12" s="134"/>
      <c r="I12" s="134"/>
      <c r="J12" s="135"/>
      <c r="K12" s="133">
        <v>1</v>
      </c>
      <c r="L12" s="134"/>
      <c r="M12" s="134"/>
      <c r="N12" s="135"/>
      <c r="O12" s="134">
        <v>1</v>
      </c>
      <c r="P12" s="134"/>
      <c r="Q12" s="134"/>
      <c r="R12" s="135"/>
      <c r="S12" s="134"/>
      <c r="T12" s="134"/>
      <c r="U12" s="134"/>
      <c r="V12" s="135"/>
      <c r="W12" s="133"/>
      <c r="X12" s="134"/>
      <c r="Y12" s="134"/>
      <c r="Z12" s="135"/>
      <c r="AA12" s="134"/>
      <c r="AB12" s="134"/>
      <c r="AC12" s="134"/>
      <c r="AD12" s="135"/>
      <c r="AE12" s="134"/>
      <c r="AF12" s="134"/>
      <c r="AG12" s="134"/>
      <c r="AH12" s="135"/>
      <c r="AI12" s="134"/>
      <c r="AJ12" s="134"/>
      <c r="AK12" s="134"/>
      <c r="AL12" s="135"/>
      <c r="AM12" s="134"/>
      <c r="AN12" s="134"/>
      <c r="AO12" s="134"/>
      <c r="AP12" s="135"/>
      <c r="AQ12" s="134"/>
      <c r="AR12" s="134"/>
      <c r="AS12" s="134"/>
      <c r="AT12" s="135"/>
      <c r="AU12" s="134"/>
      <c r="AV12" s="134"/>
      <c r="AW12" s="134"/>
      <c r="AX12" s="135"/>
      <c r="AY12" s="134"/>
      <c r="AZ12" s="134"/>
      <c r="BA12" s="134"/>
      <c r="BB12" s="135"/>
      <c r="BC12" s="134"/>
      <c r="BD12" s="134"/>
      <c r="BE12" s="134"/>
      <c r="BF12" s="135"/>
      <c r="BG12" s="133"/>
      <c r="BH12" s="134"/>
      <c r="BI12" s="134"/>
      <c r="BJ12" s="135"/>
      <c r="BK12" s="133"/>
      <c r="BL12" s="134"/>
      <c r="BM12" s="134"/>
      <c r="BN12" s="135"/>
      <c r="BO12" s="133"/>
      <c r="BP12" s="134"/>
      <c r="BQ12" s="134"/>
      <c r="BR12" s="135"/>
      <c r="BS12" s="133"/>
      <c r="BT12" s="134"/>
      <c r="BU12" s="134"/>
      <c r="BV12" s="135"/>
      <c r="BW12" s="133"/>
      <c r="BX12" s="134"/>
      <c r="BY12" s="134"/>
      <c r="BZ12" s="135"/>
      <c r="CA12" s="133"/>
      <c r="CB12" s="134"/>
      <c r="CC12" s="134"/>
      <c r="CD12" s="135"/>
      <c r="CE12" s="133"/>
      <c r="CF12" s="134"/>
      <c r="CG12" s="134"/>
      <c r="CH12" s="135"/>
      <c r="CI12" s="31">
        <f t="shared" si="1"/>
        <v>3</v>
      </c>
      <c r="CJ12" s="272">
        <f t="shared" si="0"/>
        <v>15</v>
      </c>
      <c r="CK12" s="272"/>
      <c r="CL12" s="31">
        <f t="shared" si="2"/>
        <v>7</v>
      </c>
    </row>
    <row r="13" spans="1:90" ht="14.5" customHeight="1" x14ac:dyDescent="0.35">
      <c r="A13" s="222">
        <v>8</v>
      </c>
      <c r="B13" s="227">
        <v>7737</v>
      </c>
      <c r="C13" s="201" t="s">
        <v>167</v>
      </c>
      <c r="D13" s="228" t="s">
        <v>239</v>
      </c>
      <c r="E13" s="229" t="s">
        <v>215</v>
      </c>
      <c r="F13" s="127"/>
      <c r="G13" s="133">
        <v>1</v>
      </c>
      <c r="H13" s="134"/>
      <c r="I13" s="134"/>
      <c r="J13" s="135"/>
      <c r="K13" s="133">
        <v>1</v>
      </c>
      <c r="L13" s="134"/>
      <c r="M13" s="134"/>
      <c r="N13" s="135"/>
      <c r="O13" s="134">
        <v>0</v>
      </c>
      <c r="P13" s="134"/>
      <c r="Q13" s="134"/>
      <c r="R13" s="135"/>
      <c r="S13" s="134"/>
      <c r="T13" s="134"/>
      <c r="U13" s="134"/>
      <c r="V13" s="135"/>
      <c r="W13" s="133"/>
      <c r="X13" s="134"/>
      <c r="Y13" s="134"/>
      <c r="Z13" s="135"/>
      <c r="AA13" s="134"/>
      <c r="AB13" s="134"/>
      <c r="AC13" s="134"/>
      <c r="AD13" s="135"/>
      <c r="AE13" s="134"/>
      <c r="AF13" s="134"/>
      <c r="AG13" s="134"/>
      <c r="AH13" s="135"/>
      <c r="AI13" s="134"/>
      <c r="AJ13" s="134"/>
      <c r="AK13" s="134"/>
      <c r="AL13" s="135"/>
      <c r="AM13" s="134"/>
      <c r="AN13" s="134"/>
      <c r="AO13" s="134"/>
      <c r="AP13" s="135"/>
      <c r="AQ13" s="134"/>
      <c r="AR13" s="134"/>
      <c r="AS13" s="134"/>
      <c r="AT13" s="135"/>
      <c r="AU13" s="134"/>
      <c r="AV13" s="134"/>
      <c r="AW13" s="134"/>
      <c r="AX13" s="135"/>
      <c r="AY13" s="134"/>
      <c r="AZ13" s="134"/>
      <c r="BA13" s="134"/>
      <c r="BB13" s="135"/>
      <c r="BC13" s="134"/>
      <c r="BD13" s="134"/>
      <c r="BE13" s="134"/>
      <c r="BF13" s="135"/>
      <c r="BG13" s="133"/>
      <c r="BH13" s="134"/>
      <c r="BI13" s="134"/>
      <c r="BJ13" s="135"/>
      <c r="BK13" s="133"/>
      <c r="BL13" s="134"/>
      <c r="BM13" s="134"/>
      <c r="BN13" s="135"/>
      <c r="BO13" s="133"/>
      <c r="BP13" s="134"/>
      <c r="BQ13" s="134"/>
      <c r="BR13" s="135"/>
      <c r="BS13" s="133"/>
      <c r="BT13" s="134"/>
      <c r="BU13" s="134"/>
      <c r="BV13" s="135"/>
      <c r="BW13" s="133"/>
      <c r="BX13" s="134"/>
      <c r="BY13" s="134"/>
      <c r="BZ13" s="135"/>
      <c r="CA13" s="133"/>
      <c r="CB13" s="134"/>
      <c r="CC13" s="134"/>
      <c r="CD13" s="135"/>
      <c r="CE13" s="133"/>
      <c r="CF13" s="134"/>
      <c r="CG13" s="134"/>
      <c r="CH13" s="135"/>
      <c r="CI13" s="31">
        <f t="shared" si="1"/>
        <v>2</v>
      </c>
      <c r="CJ13" s="272">
        <f t="shared" si="0"/>
        <v>10</v>
      </c>
      <c r="CK13" s="272"/>
      <c r="CL13" s="31">
        <f t="shared" si="2"/>
        <v>8</v>
      </c>
    </row>
    <row r="14" spans="1:90" ht="14.5" customHeight="1" x14ac:dyDescent="0.35">
      <c r="A14" s="222">
        <v>9</v>
      </c>
      <c r="B14" s="227">
        <v>7739</v>
      </c>
      <c r="C14" s="201" t="s">
        <v>167</v>
      </c>
      <c r="D14" s="231" t="s">
        <v>240</v>
      </c>
      <c r="E14" s="232" t="s">
        <v>216</v>
      </c>
      <c r="F14" s="127"/>
      <c r="G14" s="133">
        <v>1</v>
      </c>
      <c r="H14" s="134"/>
      <c r="I14" s="134"/>
      <c r="J14" s="135"/>
      <c r="K14" s="133">
        <v>1</v>
      </c>
      <c r="L14" s="134"/>
      <c r="M14" s="134"/>
      <c r="N14" s="135"/>
      <c r="O14" s="134">
        <v>1</v>
      </c>
      <c r="P14" s="134"/>
      <c r="Q14" s="134"/>
      <c r="R14" s="135"/>
      <c r="S14" s="134"/>
      <c r="T14" s="134"/>
      <c r="U14" s="134"/>
      <c r="V14" s="135"/>
      <c r="W14" s="133"/>
      <c r="X14" s="134"/>
      <c r="Y14" s="134"/>
      <c r="Z14" s="135"/>
      <c r="AA14" s="134"/>
      <c r="AB14" s="134"/>
      <c r="AC14" s="134"/>
      <c r="AD14" s="135"/>
      <c r="AE14" s="134"/>
      <c r="AF14" s="134"/>
      <c r="AG14" s="134"/>
      <c r="AH14" s="135"/>
      <c r="AI14" s="134"/>
      <c r="AJ14" s="134"/>
      <c r="AK14" s="134"/>
      <c r="AL14" s="135"/>
      <c r="AM14" s="134"/>
      <c r="AN14" s="134"/>
      <c r="AO14" s="134"/>
      <c r="AP14" s="135"/>
      <c r="AQ14" s="134"/>
      <c r="AR14" s="134"/>
      <c r="AS14" s="134"/>
      <c r="AT14" s="135"/>
      <c r="AU14" s="134"/>
      <c r="AV14" s="134"/>
      <c r="AW14" s="134"/>
      <c r="AX14" s="135"/>
      <c r="AY14" s="134"/>
      <c r="AZ14" s="134"/>
      <c r="BA14" s="134"/>
      <c r="BB14" s="135"/>
      <c r="BC14" s="134"/>
      <c r="BD14" s="134"/>
      <c r="BE14" s="134"/>
      <c r="BF14" s="135"/>
      <c r="BG14" s="133"/>
      <c r="BH14" s="134"/>
      <c r="BI14" s="134"/>
      <c r="BJ14" s="135"/>
      <c r="BK14" s="133"/>
      <c r="BL14" s="134"/>
      <c r="BM14" s="134"/>
      <c r="BN14" s="135"/>
      <c r="BO14" s="133"/>
      <c r="BP14" s="134"/>
      <c r="BQ14" s="134"/>
      <c r="BR14" s="135"/>
      <c r="BS14" s="133"/>
      <c r="BT14" s="134"/>
      <c r="BU14" s="134"/>
      <c r="BV14" s="135"/>
      <c r="BW14" s="133"/>
      <c r="BX14" s="134"/>
      <c r="BY14" s="134"/>
      <c r="BZ14" s="135"/>
      <c r="CA14" s="133"/>
      <c r="CB14" s="134"/>
      <c r="CC14" s="134"/>
      <c r="CD14" s="135"/>
      <c r="CE14" s="133"/>
      <c r="CF14" s="134"/>
      <c r="CG14" s="134"/>
      <c r="CH14" s="135"/>
      <c r="CI14" s="31">
        <f t="shared" si="1"/>
        <v>3</v>
      </c>
      <c r="CJ14" s="272">
        <f t="shared" si="0"/>
        <v>15</v>
      </c>
      <c r="CK14" s="272"/>
      <c r="CL14" s="31">
        <f t="shared" si="2"/>
        <v>9</v>
      </c>
    </row>
    <row r="15" spans="1:90" ht="14.5" customHeight="1" x14ac:dyDescent="0.35">
      <c r="A15" s="223">
        <v>10</v>
      </c>
      <c r="B15" s="233">
        <v>7740</v>
      </c>
      <c r="C15" s="202" t="s">
        <v>167</v>
      </c>
      <c r="D15" s="234" t="s">
        <v>241</v>
      </c>
      <c r="E15" s="235" t="s">
        <v>217</v>
      </c>
      <c r="F15" s="194"/>
      <c r="G15" s="195">
        <v>1</v>
      </c>
      <c r="H15" s="196"/>
      <c r="I15" s="196"/>
      <c r="J15" s="197"/>
      <c r="K15" s="195">
        <v>1</v>
      </c>
      <c r="L15" s="196"/>
      <c r="M15" s="196"/>
      <c r="N15" s="197"/>
      <c r="O15" s="196">
        <v>1</v>
      </c>
      <c r="P15" s="196"/>
      <c r="Q15" s="196"/>
      <c r="R15" s="197"/>
      <c r="S15" s="196"/>
      <c r="T15" s="196"/>
      <c r="U15" s="196"/>
      <c r="V15" s="197"/>
      <c r="W15" s="195"/>
      <c r="X15" s="196"/>
      <c r="Y15" s="196"/>
      <c r="Z15" s="197"/>
      <c r="AA15" s="196"/>
      <c r="AB15" s="196"/>
      <c r="AC15" s="196"/>
      <c r="AD15" s="197"/>
      <c r="AE15" s="196"/>
      <c r="AF15" s="196"/>
      <c r="AG15" s="196"/>
      <c r="AH15" s="197"/>
      <c r="AI15" s="196"/>
      <c r="AJ15" s="196"/>
      <c r="AK15" s="196"/>
      <c r="AL15" s="197"/>
      <c r="AM15" s="196"/>
      <c r="AN15" s="196"/>
      <c r="AO15" s="196"/>
      <c r="AP15" s="197"/>
      <c r="AQ15" s="196"/>
      <c r="AR15" s="196"/>
      <c r="AS15" s="196"/>
      <c r="AT15" s="197"/>
      <c r="AU15" s="196"/>
      <c r="AV15" s="196"/>
      <c r="AW15" s="196"/>
      <c r="AX15" s="197"/>
      <c r="AY15" s="196"/>
      <c r="AZ15" s="196"/>
      <c r="BA15" s="196"/>
      <c r="BB15" s="197"/>
      <c r="BC15" s="196"/>
      <c r="BD15" s="196"/>
      <c r="BE15" s="196"/>
      <c r="BF15" s="197"/>
      <c r="BG15" s="195"/>
      <c r="BH15" s="196"/>
      <c r="BI15" s="196"/>
      <c r="BJ15" s="197"/>
      <c r="BK15" s="195"/>
      <c r="BL15" s="196"/>
      <c r="BM15" s="196"/>
      <c r="BN15" s="197"/>
      <c r="BO15" s="195"/>
      <c r="BP15" s="196"/>
      <c r="BQ15" s="196"/>
      <c r="BR15" s="197"/>
      <c r="BS15" s="195"/>
      <c r="BT15" s="196"/>
      <c r="BU15" s="196"/>
      <c r="BV15" s="197"/>
      <c r="BW15" s="195"/>
      <c r="BX15" s="196"/>
      <c r="BY15" s="196"/>
      <c r="BZ15" s="197"/>
      <c r="CA15" s="195"/>
      <c r="CB15" s="196"/>
      <c r="CC15" s="196"/>
      <c r="CD15" s="197"/>
      <c r="CE15" s="195"/>
      <c r="CF15" s="198"/>
      <c r="CG15" s="198"/>
      <c r="CH15" s="199"/>
      <c r="CI15" s="193">
        <f t="shared" si="1"/>
        <v>3</v>
      </c>
      <c r="CJ15" s="273">
        <f t="shared" si="0"/>
        <v>15</v>
      </c>
      <c r="CK15" s="273"/>
      <c r="CL15" s="193">
        <f t="shared" si="2"/>
        <v>10</v>
      </c>
    </row>
    <row r="16" spans="1:90" ht="14.5" customHeight="1" x14ac:dyDescent="0.35">
      <c r="A16" s="221">
        <v>11</v>
      </c>
      <c r="B16" s="236">
        <v>7741</v>
      </c>
      <c r="C16" s="200" t="s">
        <v>167</v>
      </c>
      <c r="D16" s="225" t="s">
        <v>242</v>
      </c>
      <c r="E16" s="226" t="s">
        <v>218</v>
      </c>
      <c r="F16" s="126"/>
      <c r="G16" s="130">
        <v>1</v>
      </c>
      <c r="H16" s="131"/>
      <c r="I16" s="131"/>
      <c r="J16" s="132"/>
      <c r="K16" s="130">
        <v>1</v>
      </c>
      <c r="L16" s="131"/>
      <c r="M16" s="131"/>
      <c r="N16" s="132"/>
      <c r="O16" s="130">
        <v>1</v>
      </c>
      <c r="P16" s="131"/>
      <c r="Q16" s="131"/>
      <c r="R16" s="132"/>
      <c r="S16" s="131"/>
      <c r="T16" s="131"/>
      <c r="U16" s="131"/>
      <c r="V16" s="132"/>
      <c r="W16" s="130"/>
      <c r="X16" s="131"/>
      <c r="Y16" s="131"/>
      <c r="Z16" s="132"/>
      <c r="AA16" s="131"/>
      <c r="AB16" s="131"/>
      <c r="AC16" s="131"/>
      <c r="AD16" s="132"/>
      <c r="AE16" s="131"/>
      <c r="AF16" s="131"/>
      <c r="AG16" s="131"/>
      <c r="AH16" s="132"/>
      <c r="AI16" s="131"/>
      <c r="AJ16" s="131"/>
      <c r="AK16" s="131"/>
      <c r="AL16" s="132"/>
      <c r="AM16" s="131"/>
      <c r="AN16" s="131"/>
      <c r="AO16" s="131"/>
      <c r="AP16" s="132"/>
      <c r="AQ16" s="131"/>
      <c r="AR16" s="131"/>
      <c r="AS16" s="131"/>
      <c r="AT16" s="132"/>
      <c r="AU16" s="131"/>
      <c r="AV16" s="131"/>
      <c r="AW16" s="131"/>
      <c r="AX16" s="132"/>
      <c r="AY16" s="131"/>
      <c r="AZ16" s="131"/>
      <c r="BA16" s="131"/>
      <c r="BB16" s="132"/>
      <c r="BC16" s="131"/>
      <c r="BD16" s="131"/>
      <c r="BE16" s="131"/>
      <c r="BF16" s="132"/>
      <c r="BG16" s="130"/>
      <c r="BH16" s="131"/>
      <c r="BI16" s="131"/>
      <c r="BJ16" s="132"/>
      <c r="BK16" s="130"/>
      <c r="BL16" s="131"/>
      <c r="BM16" s="131"/>
      <c r="BN16" s="132"/>
      <c r="BO16" s="130"/>
      <c r="BP16" s="131"/>
      <c r="BQ16" s="131"/>
      <c r="BR16" s="132"/>
      <c r="BS16" s="130"/>
      <c r="BT16" s="131"/>
      <c r="BU16" s="131"/>
      <c r="BV16" s="132"/>
      <c r="BW16" s="130"/>
      <c r="BX16" s="131"/>
      <c r="BY16" s="131"/>
      <c r="BZ16" s="132"/>
      <c r="CA16" s="130"/>
      <c r="CB16" s="131"/>
      <c r="CC16" s="131"/>
      <c r="CD16" s="132"/>
      <c r="CE16" s="130"/>
      <c r="CF16" s="131"/>
      <c r="CG16" s="131"/>
      <c r="CH16" s="132"/>
      <c r="CI16" s="43">
        <f t="shared" si="1"/>
        <v>3</v>
      </c>
      <c r="CJ16" s="274">
        <f t="shared" si="0"/>
        <v>15</v>
      </c>
      <c r="CK16" s="274"/>
      <c r="CL16" s="43">
        <f t="shared" si="2"/>
        <v>11</v>
      </c>
    </row>
    <row r="17" spans="1:90" ht="14.5" customHeight="1" x14ac:dyDescent="0.35">
      <c r="A17" s="222">
        <v>12</v>
      </c>
      <c r="B17" s="230">
        <v>7742</v>
      </c>
      <c r="C17" s="201" t="s">
        <v>168</v>
      </c>
      <c r="D17" s="231" t="s">
        <v>259</v>
      </c>
      <c r="E17" s="232" t="s">
        <v>219</v>
      </c>
      <c r="F17" s="127"/>
      <c r="G17" s="133">
        <v>1</v>
      </c>
      <c r="H17" s="134"/>
      <c r="I17" s="134"/>
      <c r="J17" s="135"/>
      <c r="K17" s="133">
        <v>1</v>
      </c>
      <c r="L17" s="134"/>
      <c r="M17" s="134"/>
      <c r="N17" s="135"/>
      <c r="O17" s="133">
        <v>1</v>
      </c>
      <c r="P17" s="134"/>
      <c r="Q17" s="134"/>
      <c r="R17" s="135"/>
      <c r="S17" s="134"/>
      <c r="T17" s="134"/>
      <c r="U17" s="134"/>
      <c r="V17" s="135"/>
      <c r="W17" s="133"/>
      <c r="X17" s="134"/>
      <c r="Y17" s="134"/>
      <c r="Z17" s="135"/>
      <c r="AA17" s="134"/>
      <c r="AB17" s="134"/>
      <c r="AC17" s="134"/>
      <c r="AD17" s="135"/>
      <c r="AE17" s="134"/>
      <c r="AF17" s="134"/>
      <c r="AG17" s="134"/>
      <c r="AH17" s="135"/>
      <c r="AI17" s="134"/>
      <c r="AJ17" s="134"/>
      <c r="AK17" s="134"/>
      <c r="AL17" s="135"/>
      <c r="AM17" s="134"/>
      <c r="AN17" s="134"/>
      <c r="AO17" s="134"/>
      <c r="AP17" s="135"/>
      <c r="AQ17" s="134"/>
      <c r="AR17" s="134"/>
      <c r="AS17" s="134"/>
      <c r="AT17" s="135"/>
      <c r="AU17" s="134"/>
      <c r="AV17" s="134"/>
      <c r="AW17" s="134"/>
      <c r="AX17" s="135"/>
      <c r="AY17" s="134"/>
      <c r="AZ17" s="134"/>
      <c r="BA17" s="134"/>
      <c r="BB17" s="135"/>
      <c r="BC17" s="134"/>
      <c r="BD17" s="134"/>
      <c r="BE17" s="134"/>
      <c r="BF17" s="135"/>
      <c r="BG17" s="133"/>
      <c r="BH17" s="134"/>
      <c r="BI17" s="134"/>
      <c r="BJ17" s="135"/>
      <c r="BK17" s="133"/>
      <c r="BL17" s="134"/>
      <c r="BM17" s="134"/>
      <c r="BN17" s="135"/>
      <c r="BO17" s="133"/>
      <c r="BP17" s="134"/>
      <c r="BQ17" s="134"/>
      <c r="BR17" s="135"/>
      <c r="BS17" s="133"/>
      <c r="BT17" s="134"/>
      <c r="BU17" s="134"/>
      <c r="BV17" s="135"/>
      <c r="BW17" s="133"/>
      <c r="BX17" s="134"/>
      <c r="BY17" s="134"/>
      <c r="BZ17" s="135"/>
      <c r="CA17" s="133"/>
      <c r="CB17" s="134"/>
      <c r="CC17" s="134"/>
      <c r="CD17" s="135"/>
      <c r="CE17" s="133"/>
      <c r="CF17" s="134"/>
      <c r="CG17" s="134"/>
      <c r="CH17" s="135"/>
      <c r="CI17" s="31">
        <f t="shared" si="1"/>
        <v>3</v>
      </c>
      <c r="CJ17" s="272">
        <f t="shared" si="0"/>
        <v>15</v>
      </c>
      <c r="CK17" s="272"/>
      <c r="CL17" s="31">
        <f t="shared" si="2"/>
        <v>12</v>
      </c>
    </row>
    <row r="18" spans="1:90" ht="14.5" customHeight="1" x14ac:dyDescent="0.35">
      <c r="A18" s="222">
        <v>13</v>
      </c>
      <c r="B18" s="227">
        <v>7743</v>
      </c>
      <c r="C18" s="201" t="s">
        <v>168</v>
      </c>
      <c r="D18" s="237" t="s">
        <v>243</v>
      </c>
      <c r="E18" s="232" t="s">
        <v>206</v>
      </c>
      <c r="F18" s="127"/>
      <c r="G18" s="133">
        <v>1</v>
      </c>
      <c r="H18" s="134"/>
      <c r="I18" s="134"/>
      <c r="J18" s="135"/>
      <c r="K18" s="133">
        <v>1</v>
      </c>
      <c r="L18" s="134"/>
      <c r="M18" s="134"/>
      <c r="N18" s="135"/>
      <c r="O18" s="133">
        <v>1</v>
      </c>
      <c r="P18" s="134"/>
      <c r="Q18" s="134"/>
      <c r="R18" s="135"/>
      <c r="S18" s="134"/>
      <c r="T18" s="134"/>
      <c r="U18" s="134"/>
      <c r="V18" s="135"/>
      <c r="W18" s="133"/>
      <c r="X18" s="134"/>
      <c r="Y18" s="134"/>
      <c r="Z18" s="135"/>
      <c r="AA18" s="134"/>
      <c r="AB18" s="134"/>
      <c r="AC18" s="134"/>
      <c r="AD18" s="135"/>
      <c r="AE18" s="134"/>
      <c r="AF18" s="134"/>
      <c r="AG18" s="134"/>
      <c r="AH18" s="135"/>
      <c r="AI18" s="134"/>
      <c r="AJ18" s="134"/>
      <c r="AK18" s="134"/>
      <c r="AL18" s="135"/>
      <c r="AM18" s="134"/>
      <c r="AN18" s="134"/>
      <c r="AO18" s="134"/>
      <c r="AP18" s="135"/>
      <c r="AQ18" s="134"/>
      <c r="AR18" s="134"/>
      <c r="AS18" s="134"/>
      <c r="AT18" s="135"/>
      <c r="AU18" s="134"/>
      <c r="AV18" s="134"/>
      <c r="AW18" s="134"/>
      <c r="AX18" s="135"/>
      <c r="AY18" s="134"/>
      <c r="AZ18" s="134"/>
      <c r="BA18" s="134"/>
      <c r="BB18" s="135"/>
      <c r="BC18" s="134"/>
      <c r="BD18" s="134"/>
      <c r="BE18" s="134"/>
      <c r="BF18" s="135"/>
      <c r="BG18" s="133"/>
      <c r="BH18" s="134"/>
      <c r="BI18" s="134"/>
      <c r="BJ18" s="135"/>
      <c r="BK18" s="133"/>
      <c r="BL18" s="134"/>
      <c r="BM18" s="134"/>
      <c r="BN18" s="135"/>
      <c r="BO18" s="133"/>
      <c r="BP18" s="134"/>
      <c r="BQ18" s="134"/>
      <c r="BR18" s="135"/>
      <c r="BS18" s="133"/>
      <c r="BT18" s="134"/>
      <c r="BU18" s="134"/>
      <c r="BV18" s="135"/>
      <c r="BW18" s="133"/>
      <c r="BX18" s="134"/>
      <c r="BY18" s="134"/>
      <c r="BZ18" s="135"/>
      <c r="CA18" s="133"/>
      <c r="CB18" s="134"/>
      <c r="CC18" s="134"/>
      <c r="CD18" s="135"/>
      <c r="CE18" s="133"/>
      <c r="CF18" s="134"/>
      <c r="CG18" s="134"/>
      <c r="CH18" s="135"/>
      <c r="CI18" s="31">
        <f t="shared" si="1"/>
        <v>3</v>
      </c>
      <c r="CJ18" s="272">
        <f t="shared" si="0"/>
        <v>15</v>
      </c>
      <c r="CK18" s="272"/>
      <c r="CL18" s="31">
        <f t="shared" si="2"/>
        <v>13</v>
      </c>
    </row>
    <row r="19" spans="1:90" ht="14.5" customHeight="1" x14ac:dyDescent="0.35">
      <c r="A19" s="222">
        <v>14</v>
      </c>
      <c r="B19" s="230">
        <v>7744</v>
      </c>
      <c r="C19" s="201" t="s">
        <v>168</v>
      </c>
      <c r="D19" s="231" t="s">
        <v>244</v>
      </c>
      <c r="E19" s="232" t="s">
        <v>220</v>
      </c>
      <c r="F19" s="127"/>
      <c r="G19" s="133">
        <v>1</v>
      </c>
      <c r="H19" s="134"/>
      <c r="I19" s="134"/>
      <c r="J19" s="135"/>
      <c r="K19" s="133">
        <v>1</v>
      </c>
      <c r="L19" s="134"/>
      <c r="M19" s="134"/>
      <c r="N19" s="135"/>
      <c r="O19" s="134">
        <v>0</v>
      </c>
      <c r="P19" s="134"/>
      <c r="Q19" s="134"/>
      <c r="R19" s="135"/>
      <c r="S19" s="134"/>
      <c r="T19" s="134"/>
      <c r="U19" s="134"/>
      <c r="V19" s="135"/>
      <c r="W19" s="133"/>
      <c r="X19" s="134"/>
      <c r="Y19" s="134"/>
      <c r="Z19" s="135"/>
      <c r="AA19" s="134"/>
      <c r="AB19" s="134"/>
      <c r="AC19" s="134"/>
      <c r="AD19" s="135"/>
      <c r="AE19" s="134"/>
      <c r="AF19" s="134"/>
      <c r="AG19" s="134"/>
      <c r="AH19" s="135"/>
      <c r="AI19" s="134"/>
      <c r="AJ19" s="134"/>
      <c r="AK19" s="134"/>
      <c r="AL19" s="135"/>
      <c r="AM19" s="134"/>
      <c r="AN19" s="134"/>
      <c r="AO19" s="134"/>
      <c r="AP19" s="135"/>
      <c r="AQ19" s="134"/>
      <c r="AR19" s="134"/>
      <c r="AS19" s="134"/>
      <c r="AT19" s="135"/>
      <c r="AU19" s="134"/>
      <c r="AV19" s="134"/>
      <c r="AW19" s="134"/>
      <c r="AX19" s="135"/>
      <c r="AY19" s="134"/>
      <c r="AZ19" s="134"/>
      <c r="BA19" s="134"/>
      <c r="BB19" s="135"/>
      <c r="BC19" s="134"/>
      <c r="BD19" s="134"/>
      <c r="BE19" s="134"/>
      <c r="BF19" s="135"/>
      <c r="BG19" s="133"/>
      <c r="BH19" s="134"/>
      <c r="BI19" s="134"/>
      <c r="BJ19" s="135"/>
      <c r="BK19" s="133"/>
      <c r="BL19" s="134"/>
      <c r="BM19" s="134"/>
      <c r="BN19" s="135"/>
      <c r="BO19" s="133"/>
      <c r="BP19" s="134"/>
      <c r="BQ19" s="134"/>
      <c r="BR19" s="135"/>
      <c r="BS19" s="133"/>
      <c r="BT19" s="134"/>
      <c r="BU19" s="134"/>
      <c r="BV19" s="135"/>
      <c r="BW19" s="133"/>
      <c r="BX19" s="134"/>
      <c r="BY19" s="134"/>
      <c r="BZ19" s="135"/>
      <c r="CA19" s="133"/>
      <c r="CB19" s="134"/>
      <c r="CC19" s="134"/>
      <c r="CD19" s="135"/>
      <c r="CE19" s="133"/>
      <c r="CF19" s="134"/>
      <c r="CG19" s="134"/>
      <c r="CH19" s="135"/>
      <c r="CI19" s="31">
        <f t="shared" si="1"/>
        <v>2</v>
      </c>
      <c r="CJ19" s="272">
        <f t="shared" si="0"/>
        <v>10</v>
      </c>
      <c r="CK19" s="272"/>
      <c r="CL19" s="31">
        <f t="shared" si="2"/>
        <v>14</v>
      </c>
    </row>
    <row r="20" spans="1:90" ht="14.5" customHeight="1" x14ac:dyDescent="0.35">
      <c r="A20" s="222">
        <v>15</v>
      </c>
      <c r="B20" s="227">
        <v>7745</v>
      </c>
      <c r="C20" s="201" t="s">
        <v>168</v>
      </c>
      <c r="D20" s="231" t="s">
        <v>244</v>
      </c>
      <c r="E20" s="232" t="s">
        <v>221</v>
      </c>
      <c r="F20" s="127"/>
      <c r="G20" s="133">
        <v>1</v>
      </c>
      <c r="H20" s="134"/>
      <c r="I20" s="134"/>
      <c r="J20" s="135"/>
      <c r="K20" s="133">
        <v>1</v>
      </c>
      <c r="L20" s="134"/>
      <c r="M20" s="134"/>
      <c r="N20" s="135"/>
      <c r="O20" s="133">
        <v>1</v>
      </c>
      <c r="P20" s="134"/>
      <c r="Q20" s="134"/>
      <c r="R20" s="135"/>
      <c r="S20" s="134"/>
      <c r="T20" s="134"/>
      <c r="U20" s="134"/>
      <c r="V20" s="135"/>
      <c r="W20" s="133"/>
      <c r="X20" s="134"/>
      <c r="Y20" s="134"/>
      <c r="Z20" s="135"/>
      <c r="AA20" s="134"/>
      <c r="AB20" s="134"/>
      <c r="AC20" s="134"/>
      <c r="AD20" s="135"/>
      <c r="AE20" s="134"/>
      <c r="AF20" s="134"/>
      <c r="AG20" s="134"/>
      <c r="AH20" s="135"/>
      <c r="AI20" s="134"/>
      <c r="AJ20" s="134"/>
      <c r="AK20" s="134"/>
      <c r="AL20" s="135"/>
      <c r="AM20" s="134"/>
      <c r="AN20" s="134"/>
      <c r="AO20" s="134"/>
      <c r="AP20" s="135"/>
      <c r="AQ20" s="134"/>
      <c r="AR20" s="134"/>
      <c r="AS20" s="134"/>
      <c r="AT20" s="135"/>
      <c r="AU20" s="134"/>
      <c r="AV20" s="134"/>
      <c r="AW20" s="134"/>
      <c r="AX20" s="135"/>
      <c r="AY20" s="134"/>
      <c r="AZ20" s="134"/>
      <c r="BA20" s="134"/>
      <c r="BB20" s="135"/>
      <c r="BC20" s="134"/>
      <c r="BD20" s="134"/>
      <c r="BE20" s="134"/>
      <c r="BF20" s="135"/>
      <c r="BG20" s="133"/>
      <c r="BH20" s="134"/>
      <c r="BI20" s="134"/>
      <c r="BJ20" s="135"/>
      <c r="BK20" s="133"/>
      <c r="BL20" s="134"/>
      <c r="BM20" s="134"/>
      <c r="BN20" s="135"/>
      <c r="BO20" s="133"/>
      <c r="BP20" s="134"/>
      <c r="BQ20" s="134"/>
      <c r="BR20" s="135"/>
      <c r="BS20" s="133"/>
      <c r="BT20" s="134"/>
      <c r="BU20" s="134"/>
      <c r="BV20" s="135"/>
      <c r="BW20" s="133"/>
      <c r="BX20" s="134"/>
      <c r="BY20" s="134"/>
      <c r="BZ20" s="135"/>
      <c r="CA20" s="133"/>
      <c r="CB20" s="134"/>
      <c r="CC20" s="134"/>
      <c r="CD20" s="135"/>
      <c r="CE20" s="133"/>
      <c r="CF20" s="134"/>
      <c r="CG20" s="134"/>
      <c r="CH20" s="135"/>
      <c r="CI20" s="31">
        <f t="shared" si="1"/>
        <v>3</v>
      </c>
      <c r="CJ20" s="272">
        <f t="shared" si="0"/>
        <v>15</v>
      </c>
      <c r="CK20" s="272"/>
      <c r="CL20" s="31">
        <f t="shared" si="2"/>
        <v>15</v>
      </c>
    </row>
    <row r="21" spans="1:90" ht="14.5" customHeight="1" x14ac:dyDescent="0.35">
      <c r="A21" s="222">
        <v>16</v>
      </c>
      <c r="B21" s="230">
        <v>7746</v>
      </c>
      <c r="C21" s="201" t="s">
        <v>168</v>
      </c>
      <c r="D21" s="231" t="s">
        <v>245</v>
      </c>
      <c r="E21" s="232" t="s">
        <v>222</v>
      </c>
      <c r="F21" s="127"/>
      <c r="G21" s="133">
        <v>1</v>
      </c>
      <c r="H21" s="134"/>
      <c r="I21" s="134"/>
      <c r="J21" s="135"/>
      <c r="K21" s="133">
        <v>1</v>
      </c>
      <c r="L21" s="134"/>
      <c r="M21" s="134"/>
      <c r="N21" s="135"/>
      <c r="O21" s="133">
        <v>1</v>
      </c>
      <c r="P21" s="134"/>
      <c r="Q21" s="134"/>
      <c r="R21" s="135"/>
      <c r="S21" s="134"/>
      <c r="T21" s="134"/>
      <c r="U21" s="134"/>
      <c r="V21" s="135"/>
      <c r="W21" s="133"/>
      <c r="X21" s="134"/>
      <c r="Y21" s="134"/>
      <c r="Z21" s="135"/>
      <c r="AA21" s="134"/>
      <c r="AB21" s="134"/>
      <c r="AC21" s="134"/>
      <c r="AD21" s="135"/>
      <c r="AE21" s="134"/>
      <c r="AF21" s="134"/>
      <c r="AG21" s="134"/>
      <c r="AH21" s="135"/>
      <c r="AI21" s="134"/>
      <c r="AJ21" s="134"/>
      <c r="AK21" s="134"/>
      <c r="AL21" s="135"/>
      <c r="AM21" s="134"/>
      <c r="AN21" s="134"/>
      <c r="AO21" s="134"/>
      <c r="AP21" s="135"/>
      <c r="AQ21" s="134"/>
      <c r="AR21" s="134"/>
      <c r="AS21" s="134"/>
      <c r="AT21" s="135"/>
      <c r="AU21" s="134"/>
      <c r="AV21" s="134"/>
      <c r="AW21" s="134"/>
      <c r="AX21" s="135"/>
      <c r="AY21" s="134"/>
      <c r="AZ21" s="134"/>
      <c r="BA21" s="134"/>
      <c r="BB21" s="135"/>
      <c r="BC21" s="134"/>
      <c r="BD21" s="134"/>
      <c r="BE21" s="134"/>
      <c r="BF21" s="135"/>
      <c r="BG21" s="133"/>
      <c r="BH21" s="134"/>
      <c r="BI21" s="134"/>
      <c r="BJ21" s="135"/>
      <c r="BK21" s="133"/>
      <c r="BL21" s="134"/>
      <c r="BM21" s="134"/>
      <c r="BN21" s="135"/>
      <c r="BO21" s="133"/>
      <c r="BP21" s="134"/>
      <c r="BQ21" s="134"/>
      <c r="BR21" s="135"/>
      <c r="BS21" s="133"/>
      <c r="BT21" s="134"/>
      <c r="BU21" s="134"/>
      <c r="BV21" s="135"/>
      <c r="BW21" s="133"/>
      <c r="BX21" s="134"/>
      <c r="BY21" s="134"/>
      <c r="BZ21" s="135"/>
      <c r="CA21" s="133"/>
      <c r="CB21" s="134"/>
      <c r="CC21" s="134"/>
      <c r="CD21" s="135"/>
      <c r="CE21" s="133"/>
      <c r="CF21" s="134"/>
      <c r="CG21" s="134"/>
      <c r="CH21" s="135"/>
      <c r="CI21" s="31">
        <f t="shared" si="1"/>
        <v>3</v>
      </c>
      <c r="CJ21" s="272">
        <f t="shared" si="0"/>
        <v>15</v>
      </c>
      <c r="CK21" s="272"/>
      <c r="CL21" s="31">
        <f t="shared" si="2"/>
        <v>16</v>
      </c>
    </row>
    <row r="22" spans="1:90" ht="14.5" customHeight="1" x14ac:dyDescent="0.35">
      <c r="A22" s="222">
        <v>17</v>
      </c>
      <c r="B22" s="227">
        <v>7747</v>
      </c>
      <c r="C22" s="201" t="s">
        <v>168</v>
      </c>
      <c r="D22" s="231" t="s">
        <v>246</v>
      </c>
      <c r="E22" s="232" t="s">
        <v>223</v>
      </c>
      <c r="F22" s="127"/>
      <c r="G22" s="133">
        <v>1</v>
      </c>
      <c r="H22" s="134"/>
      <c r="I22" s="134"/>
      <c r="J22" s="135"/>
      <c r="K22" s="133">
        <v>1</v>
      </c>
      <c r="L22" s="134"/>
      <c r="M22" s="134"/>
      <c r="N22" s="135"/>
      <c r="O22" s="133">
        <v>1</v>
      </c>
      <c r="P22" s="134"/>
      <c r="Q22" s="134"/>
      <c r="R22" s="135"/>
      <c r="S22" s="134"/>
      <c r="T22" s="134"/>
      <c r="U22" s="134"/>
      <c r="V22" s="135"/>
      <c r="W22" s="133"/>
      <c r="X22" s="134"/>
      <c r="Y22" s="134"/>
      <c r="Z22" s="135"/>
      <c r="AA22" s="134"/>
      <c r="AB22" s="134"/>
      <c r="AC22" s="134"/>
      <c r="AD22" s="135"/>
      <c r="AE22" s="134"/>
      <c r="AF22" s="134"/>
      <c r="AG22" s="134"/>
      <c r="AH22" s="135"/>
      <c r="AI22" s="134"/>
      <c r="AJ22" s="134"/>
      <c r="AK22" s="134"/>
      <c r="AL22" s="135"/>
      <c r="AM22" s="134"/>
      <c r="AN22" s="134"/>
      <c r="AO22" s="134"/>
      <c r="AP22" s="135"/>
      <c r="AQ22" s="134"/>
      <c r="AR22" s="134"/>
      <c r="AS22" s="134"/>
      <c r="AT22" s="135"/>
      <c r="AU22" s="134"/>
      <c r="AV22" s="134"/>
      <c r="AW22" s="134"/>
      <c r="AX22" s="135"/>
      <c r="AY22" s="134"/>
      <c r="AZ22" s="134"/>
      <c r="BA22" s="134"/>
      <c r="BB22" s="135"/>
      <c r="BC22" s="134"/>
      <c r="BD22" s="134"/>
      <c r="BE22" s="134"/>
      <c r="BF22" s="135"/>
      <c r="BG22" s="133"/>
      <c r="BH22" s="134"/>
      <c r="BI22" s="134"/>
      <c r="BJ22" s="135"/>
      <c r="BK22" s="133"/>
      <c r="BL22" s="134"/>
      <c r="BM22" s="134"/>
      <c r="BN22" s="135"/>
      <c r="BO22" s="133"/>
      <c r="BP22" s="134"/>
      <c r="BQ22" s="134"/>
      <c r="BR22" s="135"/>
      <c r="BS22" s="133"/>
      <c r="BT22" s="134"/>
      <c r="BU22" s="134"/>
      <c r="BV22" s="135"/>
      <c r="BW22" s="133"/>
      <c r="BX22" s="134"/>
      <c r="BY22" s="134"/>
      <c r="BZ22" s="135"/>
      <c r="CA22" s="133"/>
      <c r="CB22" s="134"/>
      <c r="CC22" s="134"/>
      <c r="CD22" s="135"/>
      <c r="CE22" s="133"/>
      <c r="CF22" s="134"/>
      <c r="CG22" s="134"/>
      <c r="CH22" s="135"/>
      <c r="CI22" s="31">
        <f t="shared" si="1"/>
        <v>3</v>
      </c>
      <c r="CJ22" s="272">
        <f t="shared" si="0"/>
        <v>15</v>
      </c>
      <c r="CK22" s="272"/>
      <c r="CL22" s="31">
        <f t="shared" si="2"/>
        <v>17</v>
      </c>
    </row>
    <row r="23" spans="1:90" ht="14.5" customHeight="1" x14ac:dyDescent="0.35">
      <c r="A23" s="222">
        <v>18</v>
      </c>
      <c r="B23" s="230">
        <v>7748</v>
      </c>
      <c r="C23" s="201" t="s">
        <v>168</v>
      </c>
      <c r="D23" s="231" t="s">
        <v>247</v>
      </c>
      <c r="E23" s="232" t="s">
        <v>263</v>
      </c>
      <c r="F23" s="127"/>
      <c r="G23" s="133">
        <v>1</v>
      </c>
      <c r="H23" s="134"/>
      <c r="I23" s="134"/>
      <c r="J23" s="135"/>
      <c r="K23" s="133">
        <v>1</v>
      </c>
      <c r="L23" s="134"/>
      <c r="M23" s="134"/>
      <c r="N23" s="135"/>
      <c r="O23" s="133">
        <v>1</v>
      </c>
      <c r="P23" s="134"/>
      <c r="Q23" s="134"/>
      <c r="R23" s="135"/>
      <c r="S23" s="134"/>
      <c r="T23" s="134"/>
      <c r="U23" s="134"/>
      <c r="V23" s="135"/>
      <c r="W23" s="133"/>
      <c r="X23" s="134"/>
      <c r="Y23" s="134"/>
      <c r="Z23" s="135"/>
      <c r="AA23" s="134"/>
      <c r="AB23" s="134"/>
      <c r="AC23" s="134"/>
      <c r="AD23" s="135"/>
      <c r="AE23" s="134"/>
      <c r="AF23" s="134"/>
      <c r="AG23" s="134"/>
      <c r="AH23" s="135"/>
      <c r="AI23" s="134"/>
      <c r="AJ23" s="134"/>
      <c r="AK23" s="134"/>
      <c r="AL23" s="135"/>
      <c r="AM23" s="134"/>
      <c r="AN23" s="134"/>
      <c r="AO23" s="134"/>
      <c r="AP23" s="135"/>
      <c r="AQ23" s="134"/>
      <c r="AR23" s="134"/>
      <c r="AS23" s="134"/>
      <c r="AT23" s="135"/>
      <c r="AU23" s="134"/>
      <c r="AV23" s="134"/>
      <c r="AW23" s="134"/>
      <c r="AX23" s="135"/>
      <c r="AY23" s="134"/>
      <c r="AZ23" s="134"/>
      <c r="BA23" s="134"/>
      <c r="BB23" s="135"/>
      <c r="BC23" s="134"/>
      <c r="BD23" s="134"/>
      <c r="BE23" s="134"/>
      <c r="BF23" s="135"/>
      <c r="BG23" s="133"/>
      <c r="BH23" s="134"/>
      <c r="BI23" s="134"/>
      <c r="BJ23" s="135"/>
      <c r="BK23" s="133"/>
      <c r="BL23" s="134"/>
      <c r="BM23" s="134"/>
      <c r="BN23" s="135"/>
      <c r="BO23" s="133"/>
      <c r="BP23" s="134"/>
      <c r="BQ23" s="134"/>
      <c r="BR23" s="135"/>
      <c r="BS23" s="133"/>
      <c r="BT23" s="134"/>
      <c r="BU23" s="134"/>
      <c r="BV23" s="135"/>
      <c r="BW23" s="133"/>
      <c r="BX23" s="134"/>
      <c r="BY23" s="134"/>
      <c r="BZ23" s="135"/>
      <c r="CA23" s="133"/>
      <c r="CB23" s="134"/>
      <c r="CC23" s="134"/>
      <c r="CD23" s="135"/>
      <c r="CE23" s="133"/>
      <c r="CF23" s="134"/>
      <c r="CG23" s="134"/>
      <c r="CH23" s="135"/>
      <c r="CI23" s="31">
        <f t="shared" si="1"/>
        <v>3</v>
      </c>
      <c r="CJ23" s="272">
        <f t="shared" si="0"/>
        <v>15</v>
      </c>
      <c r="CK23" s="272"/>
      <c r="CL23" s="31">
        <f t="shared" si="2"/>
        <v>18</v>
      </c>
    </row>
    <row r="24" spans="1:90" ht="14.5" customHeight="1" x14ac:dyDescent="0.35">
      <c r="A24" s="222">
        <v>19</v>
      </c>
      <c r="B24" s="227">
        <v>7749</v>
      </c>
      <c r="C24" s="201" t="s">
        <v>167</v>
      </c>
      <c r="D24" s="231" t="s">
        <v>248</v>
      </c>
      <c r="E24" s="232" t="s">
        <v>264</v>
      </c>
      <c r="F24" s="127"/>
      <c r="G24" s="133">
        <v>1</v>
      </c>
      <c r="H24" s="134"/>
      <c r="I24" s="134"/>
      <c r="J24" s="135"/>
      <c r="K24" s="133">
        <v>1</v>
      </c>
      <c r="L24" s="134"/>
      <c r="M24" s="134"/>
      <c r="N24" s="135"/>
      <c r="O24" s="133">
        <v>1</v>
      </c>
      <c r="P24" s="134"/>
      <c r="Q24" s="134"/>
      <c r="R24" s="135"/>
      <c r="S24" s="134"/>
      <c r="T24" s="134"/>
      <c r="U24" s="134"/>
      <c r="V24" s="135"/>
      <c r="W24" s="133"/>
      <c r="X24" s="134"/>
      <c r="Y24" s="134"/>
      <c r="Z24" s="135"/>
      <c r="AA24" s="134"/>
      <c r="AB24" s="134"/>
      <c r="AC24" s="134"/>
      <c r="AD24" s="135"/>
      <c r="AE24" s="134"/>
      <c r="AF24" s="134"/>
      <c r="AG24" s="134"/>
      <c r="AH24" s="135"/>
      <c r="AI24" s="134"/>
      <c r="AJ24" s="134"/>
      <c r="AK24" s="134"/>
      <c r="AL24" s="135"/>
      <c r="AM24" s="134"/>
      <c r="AN24" s="134"/>
      <c r="AO24" s="134"/>
      <c r="AP24" s="135"/>
      <c r="AQ24" s="134"/>
      <c r="AR24" s="134"/>
      <c r="AS24" s="134"/>
      <c r="AT24" s="135"/>
      <c r="AU24" s="134"/>
      <c r="AV24" s="134"/>
      <c r="AW24" s="134"/>
      <c r="AX24" s="135"/>
      <c r="AY24" s="134"/>
      <c r="AZ24" s="134"/>
      <c r="BA24" s="134"/>
      <c r="BB24" s="135"/>
      <c r="BC24" s="134"/>
      <c r="BD24" s="134"/>
      <c r="BE24" s="134"/>
      <c r="BF24" s="135"/>
      <c r="BG24" s="133"/>
      <c r="BH24" s="134"/>
      <c r="BI24" s="134"/>
      <c r="BJ24" s="135"/>
      <c r="BK24" s="133"/>
      <c r="BL24" s="134"/>
      <c r="BM24" s="134"/>
      <c r="BN24" s="135"/>
      <c r="BO24" s="133"/>
      <c r="BP24" s="134"/>
      <c r="BQ24" s="134"/>
      <c r="BR24" s="135"/>
      <c r="BS24" s="133"/>
      <c r="BT24" s="134"/>
      <c r="BU24" s="134"/>
      <c r="BV24" s="135"/>
      <c r="BW24" s="133"/>
      <c r="BX24" s="134"/>
      <c r="BY24" s="134"/>
      <c r="BZ24" s="135"/>
      <c r="CA24" s="133"/>
      <c r="CB24" s="134"/>
      <c r="CC24" s="134"/>
      <c r="CD24" s="135"/>
      <c r="CE24" s="133"/>
      <c r="CF24" s="134"/>
      <c r="CG24" s="134"/>
      <c r="CH24" s="135"/>
      <c r="CI24" s="31">
        <f t="shared" si="1"/>
        <v>3</v>
      </c>
      <c r="CJ24" s="272">
        <f t="shared" si="0"/>
        <v>15</v>
      </c>
      <c r="CK24" s="272"/>
      <c r="CL24" s="31">
        <f t="shared" si="2"/>
        <v>19</v>
      </c>
    </row>
    <row r="25" spans="1:90" ht="14.5" customHeight="1" x14ac:dyDescent="0.35">
      <c r="A25" s="223">
        <v>20</v>
      </c>
      <c r="B25" s="233">
        <v>7750</v>
      </c>
      <c r="C25" s="202" t="s">
        <v>167</v>
      </c>
      <c r="D25" s="238" t="s">
        <v>249</v>
      </c>
      <c r="E25" s="235" t="s">
        <v>224</v>
      </c>
      <c r="F25" s="194"/>
      <c r="G25" s="195">
        <v>1</v>
      </c>
      <c r="H25" s="196"/>
      <c r="I25" s="196"/>
      <c r="J25" s="197"/>
      <c r="K25" s="195">
        <v>1</v>
      </c>
      <c r="L25" s="196"/>
      <c r="M25" s="196"/>
      <c r="N25" s="197"/>
      <c r="O25" s="195">
        <v>1</v>
      </c>
      <c r="P25" s="196"/>
      <c r="Q25" s="196"/>
      <c r="R25" s="197"/>
      <c r="S25" s="196"/>
      <c r="T25" s="196"/>
      <c r="U25" s="196"/>
      <c r="V25" s="197"/>
      <c r="W25" s="195"/>
      <c r="X25" s="196"/>
      <c r="Y25" s="196"/>
      <c r="Z25" s="197"/>
      <c r="AA25" s="196"/>
      <c r="AB25" s="196"/>
      <c r="AC25" s="196"/>
      <c r="AD25" s="197"/>
      <c r="AE25" s="196"/>
      <c r="AF25" s="196"/>
      <c r="AG25" s="196"/>
      <c r="AH25" s="197"/>
      <c r="AI25" s="196"/>
      <c r="AJ25" s="196"/>
      <c r="AK25" s="196"/>
      <c r="AL25" s="197"/>
      <c r="AM25" s="196"/>
      <c r="AN25" s="196"/>
      <c r="AO25" s="196"/>
      <c r="AP25" s="197"/>
      <c r="AQ25" s="196"/>
      <c r="AR25" s="196"/>
      <c r="AS25" s="196"/>
      <c r="AT25" s="197"/>
      <c r="AU25" s="196"/>
      <c r="AV25" s="196"/>
      <c r="AW25" s="196"/>
      <c r="AX25" s="197"/>
      <c r="AY25" s="196"/>
      <c r="AZ25" s="196"/>
      <c r="BA25" s="196"/>
      <c r="BB25" s="197"/>
      <c r="BC25" s="196"/>
      <c r="BD25" s="196"/>
      <c r="BE25" s="196"/>
      <c r="BF25" s="197"/>
      <c r="BG25" s="195"/>
      <c r="BH25" s="196"/>
      <c r="BI25" s="196"/>
      <c r="BJ25" s="197"/>
      <c r="BK25" s="195"/>
      <c r="BL25" s="196"/>
      <c r="BM25" s="196"/>
      <c r="BN25" s="197"/>
      <c r="BO25" s="195"/>
      <c r="BP25" s="196"/>
      <c r="BQ25" s="196"/>
      <c r="BR25" s="197"/>
      <c r="BS25" s="195"/>
      <c r="BT25" s="196"/>
      <c r="BU25" s="196"/>
      <c r="BV25" s="197"/>
      <c r="BW25" s="195"/>
      <c r="BX25" s="196"/>
      <c r="BY25" s="196"/>
      <c r="BZ25" s="197"/>
      <c r="CA25" s="195"/>
      <c r="CB25" s="196"/>
      <c r="CC25" s="196"/>
      <c r="CD25" s="197"/>
      <c r="CE25" s="195"/>
      <c r="CF25" s="198"/>
      <c r="CG25" s="198"/>
      <c r="CH25" s="199"/>
      <c r="CI25" s="193">
        <f t="shared" si="1"/>
        <v>3</v>
      </c>
      <c r="CJ25" s="273">
        <f t="shared" ref="CJ25:CJ27" si="3">CI25*100/$CI$5</f>
        <v>15</v>
      </c>
      <c r="CK25" s="273"/>
      <c r="CL25" s="193">
        <f t="shared" si="2"/>
        <v>20</v>
      </c>
    </row>
    <row r="26" spans="1:90" ht="14.5" customHeight="1" x14ac:dyDescent="0.35">
      <c r="A26" s="221">
        <v>21</v>
      </c>
      <c r="B26" s="236">
        <v>7751</v>
      </c>
      <c r="C26" s="200" t="s">
        <v>168</v>
      </c>
      <c r="D26" s="225" t="s">
        <v>250</v>
      </c>
      <c r="E26" s="226" t="s">
        <v>225</v>
      </c>
      <c r="F26" s="126"/>
      <c r="G26" s="130">
        <v>1</v>
      </c>
      <c r="H26" s="131"/>
      <c r="I26" s="131"/>
      <c r="J26" s="132"/>
      <c r="K26" s="130">
        <v>1</v>
      </c>
      <c r="L26" s="131"/>
      <c r="M26" s="131"/>
      <c r="N26" s="132"/>
      <c r="O26" s="130">
        <v>1</v>
      </c>
      <c r="P26" s="131"/>
      <c r="Q26" s="131"/>
      <c r="R26" s="132"/>
      <c r="S26" s="131"/>
      <c r="T26" s="131"/>
      <c r="U26" s="131"/>
      <c r="V26" s="132"/>
      <c r="W26" s="130"/>
      <c r="X26" s="131"/>
      <c r="Y26" s="131"/>
      <c r="Z26" s="132"/>
      <c r="AA26" s="131"/>
      <c r="AB26" s="131"/>
      <c r="AC26" s="131"/>
      <c r="AD26" s="132"/>
      <c r="AE26" s="131"/>
      <c r="AF26" s="131"/>
      <c r="AG26" s="131"/>
      <c r="AH26" s="132"/>
      <c r="AI26" s="131"/>
      <c r="AJ26" s="131"/>
      <c r="AK26" s="131"/>
      <c r="AL26" s="132"/>
      <c r="AM26" s="131"/>
      <c r="AN26" s="131"/>
      <c r="AO26" s="131"/>
      <c r="AP26" s="132"/>
      <c r="AQ26" s="131"/>
      <c r="AR26" s="131"/>
      <c r="AS26" s="131"/>
      <c r="AT26" s="132"/>
      <c r="AU26" s="131"/>
      <c r="AV26" s="131"/>
      <c r="AW26" s="131"/>
      <c r="AX26" s="132"/>
      <c r="AY26" s="131"/>
      <c r="AZ26" s="131"/>
      <c r="BA26" s="131"/>
      <c r="BB26" s="132"/>
      <c r="BC26" s="131"/>
      <c r="BD26" s="131"/>
      <c r="BE26" s="131"/>
      <c r="BF26" s="132"/>
      <c r="BG26" s="130"/>
      <c r="BH26" s="131"/>
      <c r="BI26" s="131"/>
      <c r="BJ26" s="132"/>
      <c r="BK26" s="130"/>
      <c r="BL26" s="131"/>
      <c r="BM26" s="131"/>
      <c r="BN26" s="132"/>
      <c r="BO26" s="130"/>
      <c r="BP26" s="131"/>
      <c r="BQ26" s="131"/>
      <c r="BR26" s="132"/>
      <c r="BS26" s="130"/>
      <c r="BT26" s="131"/>
      <c r="BU26" s="131"/>
      <c r="BV26" s="132"/>
      <c r="BW26" s="130"/>
      <c r="BX26" s="131"/>
      <c r="BY26" s="131"/>
      <c r="BZ26" s="132"/>
      <c r="CA26" s="130"/>
      <c r="CB26" s="131"/>
      <c r="CC26" s="131"/>
      <c r="CD26" s="132"/>
      <c r="CE26" s="130"/>
      <c r="CF26" s="131"/>
      <c r="CG26" s="131"/>
      <c r="CH26" s="132"/>
      <c r="CI26" s="43">
        <f t="shared" si="1"/>
        <v>3</v>
      </c>
      <c r="CJ26" s="274">
        <f t="shared" si="3"/>
        <v>15</v>
      </c>
      <c r="CK26" s="274"/>
      <c r="CL26" s="43">
        <f t="shared" si="2"/>
        <v>21</v>
      </c>
    </row>
    <row r="27" spans="1:90" ht="14.5" customHeight="1" x14ac:dyDescent="0.35">
      <c r="A27" s="222">
        <v>22</v>
      </c>
      <c r="B27" s="230">
        <v>7752</v>
      </c>
      <c r="C27" s="201" t="s">
        <v>168</v>
      </c>
      <c r="D27" s="228" t="s">
        <v>251</v>
      </c>
      <c r="E27" s="229" t="s">
        <v>226</v>
      </c>
      <c r="F27" s="127"/>
      <c r="G27" s="133">
        <v>1</v>
      </c>
      <c r="H27" s="134"/>
      <c r="I27" s="134"/>
      <c r="J27" s="135"/>
      <c r="K27" s="133">
        <v>1</v>
      </c>
      <c r="L27" s="134"/>
      <c r="M27" s="134"/>
      <c r="N27" s="135"/>
      <c r="O27" s="133">
        <v>1</v>
      </c>
      <c r="P27" s="134"/>
      <c r="Q27" s="134"/>
      <c r="R27" s="135"/>
      <c r="S27" s="134"/>
      <c r="T27" s="134"/>
      <c r="U27" s="134"/>
      <c r="V27" s="135"/>
      <c r="W27" s="133"/>
      <c r="X27" s="134"/>
      <c r="Y27" s="134"/>
      <c r="Z27" s="135"/>
      <c r="AA27" s="134"/>
      <c r="AB27" s="134"/>
      <c r="AC27" s="134"/>
      <c r="AD27" s="135"/>
      <c r="AE27" s="134"/>
      <c r="AF27" s="134"/>
      <c r="AG27" s="134"/>
      <c r="AH27" s="135"/>
      <c r="AI27" s="134"/>
      <c r="AJ27" s="134"/>
      <c r="AK27" s="134"/>
      <c r="AL27" s="135"/>
      <c r="AM27" s="134"/>
      <c r="AN27" s="134"/>
      <c r="AO27" s="134"/>
      <c r="AP27" s="135"/>
      <c r="AQ27" s="134"/>
      <c r="AR27" s="134"/>
      <c r="AS27" s="134"/>
      <c r="AT27" s="135"/>
      <c r="AU27" s="134"/>
      <c r="AV27" s="134"/>
      <c r="AW27" s="134"/>
      <c r="AX27" s="135"/>
      <c r="AY27" s="134"/>
      <c r="AZ27" s="134"/>
      <c r="BA27" s="134"/>
      <c r="BB27" s="135"/>
      <c r="BC27" s="134"/>
      <c r="BD27" s="134"/>
      <c r="BE27" s="134"/>
      <c r="BF27" s="135"/>
      <c r="BG27" s="133"/>
      <c r="BH27" s="134"/>
      <c r="BI27" s="134"/>
      <c r="BJ27" s="135"/>
      <c r="BK27" s="133"/>
      <c r="BL27" s="134"/>
      <c r="BM27" s="134"/>
      <c r="BN27" s="135"/>
      <c r="BO27" s="133"/>
      <c r="BP27" s="134"/>
      <c r="BQ27" s="134"/>
      <c r="BR27" s="135"/>
      <c r="BS27" s="133"/>
      <c r="BT27" s="134"/>
      <c r="BU27" s="134"/>
      <c r="BV27" s="135"/>
      <c r="BW27" s="133"/>
      <c r="BX27" s="134"/>
      <c r="BY27" s="134"/>
      <c r="BZ27" s="135"/>
      <c r="CA27" s="133"/>
      <c r="CB27" s="134"/>
      <c r="CC27" s="134"/>
      <c r="CD27" s="135"/>
      <c r="CE27" s="133"/>
      <c r="CF27" s="134"/>
      <c r="CG27" s="134"/>
      <c r="CH27" s="135"/>
      <c r="CI27" s="31">
        <f t="shared" si="1"/>
        <v>3</v>
      </c>
      <c r="CJ27" s="272">
        <f t="shared" si="3"/>
        <v>15</v>
      </c>
      <c r="CK27" s="272"/>
      <c r="CL27" s="31">
        <f t="shared" si="2"/>
        <v>22</v>
      </c>
    </row>
    <row r="28" spans="1:90" ht="14.5" customHeight="1" x14ac:dyDescent="0.35">
      <c r="A28" s="222">
        <v>23</v>
      </c>
      <c r="B28" s="227">
        <v>7753</v>
      </c>
      <c r="C28" s="201" t="s">
        <v>168</v>
      </c>
      <c r="D28" s="231" t="s">
        <v>253</v>
      </c>
      <c r="E28" s="232" t="s">
        <v>226</v>
      </c>
      <c r="F28" s="127"/>
      <c r="G28" s="133">
        <v>1</v>
      </c>
      <c r="H28" s="134"/>
      <c r="I28" s="134"/>
      <c r="J28" s="135"/>
      <c r="K28" s="133">
        <v>1</v>
      </c>
      <c r="L28" s="134"/>
      <c r="M28" s="134"/>
      <c r="N28" s="135"/>
      <c r="O28" s="134">
        <v>1</v>
      </c>
      <c r="P28" s="134"/>
      <c r="Q28" s="134"/>
      <c r="R28" s="135"/>
      <c r="S28" s="134"/>
      <c r="T28" s="134"/>
      <c r="U28" s="134"/>
      <c r="V28" s="135"/>
      <c r="W28" s="133"/>
      <c r="X28" s="134"/>
      <c r="Y28" s="134"/>
      <c r="Z28" s="135"/>
      <c r="AA28" s="134"/>
      <c r="AB28" s="134"/>
      <c r="AC28" s="134"/>
      <c r="AD28" s="135"/>
      <c r="AE28" s="134"/>
      <c r="AF28" s="134"/>
      <c r="AG28" s="134"/>
      <c r="AH28" s="135"/>
      <c r="AI28" s="134"/>
      <c r="AJ28" s="134"/>
      <c r="AK28" s="134"/>
      <c r="AL28" s="135"/>
      <c r="AM28" s="134"/>
      <c r="AN28" s="134"/>
      <c r="AO28" s="134"/>
      <c r="AP28" s="135"/>
      <c r="AQ28" s="134"/>
      <c r="AR28" s="134"/>
      <c r="AS28" s="134"/>
      <c r="AT28" s="135"/>
      <c r="AU28" s="134"/>
      <c r="AV28" s="134"/>
      <c r="AW28" s="134"/>
      <c r="AX28" s="135"/>
      <c r="AY28" s="134"/>
      <c r="AZ28" s="134"/>
      <c r="BA28" s="134"/>
      <c r="BB28" s="135"/>
      <c r="BC28" s="134"/>
      <c r="BD28" s="134"/>
      <c r="BE28" s="134"/>
      <c r="BF28" s="135"/>
      <c r="BG28" s="133"/>
      <c r="BH28" s="134"/>
      <c r="BI28" s="134"/>
      <c r="BJ28" s="135"/>
      <c r="BK28" s="133"/>
      <c r="BL28" s="134"/>
      <c r="BM28" s="134"/>
      <c r="BN28" s="135"/>
      <c r="BO28" s="133"/>
      <c r="BP28" s="134"/>
      <c r="BQ28" s="134"/>
      <c r="BR28" s="135"/>
      <c r="BS28" s="133"/>
      <c r="BT28" s="134"/>
      <c r="BU28" s="134"/>
      <c r="BV28" s="135"/>
      <c r="BW28" s="133"/>
      <c r="BX28" s="134"/>
      <c r="BY28" s="134"/>
      <c r="BZ28" s="135"/>
      <c r="CA28" s="133"/>
      <c r="CB28" s="134"/>
      <c r="CC28" s="134"/>
      <c r="CD28" s="135"/>
      <c r="CE28" s="133"/>
      <c r="CF28" s="134"/>
      <c r="CG28" s="134"/>
      <c r="CH28" s="135"/>
      <c r="CI28" s="31">
        <f t="shared" si="1"/>
        <v>3</v>
      </c>
      <c r="CJ28" s="272">
        <f t="shared" ref="CJ28" si="4">CI28*100/$CI$5</f>
        <v>15</v>
      </c>
      <c r="CK28" s="272"/>
      <c r="CL28" s="31">
        <v>23</v>
      </c>
    </row>
    <row r="29" spans="1:90" ht="14.5" customHeight="1" x14ac:dyDescent="0.35">
      <c r="A29" s="222">
        <v>24</v>
      </c>
      <c r="B29" s="230">
        <v>7754</v>
      </c>
      <c r="C29" s="201" t="s">
        <v>168</v>
      </c>
      <c r="D29" s="231" t="s">
        <v>252</v>
      </c>
      <c r="E29" s="232" t="s">
        <v>227</v>
      </c>
      <c r="F29" s="127"/>
      <c r="G29" s="133">
        <v>1</v>
      </c>
      <c r="H29" s="134"/>
      <c r="I29" s="134"/>
      <c r="J29" s="135"/>
      <c r="K29" s="133"/>
      <c r="L29" s="134"/>
      <c r="M29" s="134"/>
      <c r="N29" s="135"/>
      <c r="O29" s="134"/>
      <c r="P29" s="134"/>
      <c r="Q29" s="134"/>
      <c r="R29" s="135"/>
      <c r="S29" s="134"/>
      <c r="T29" s="134"/>
      <c r="U29" s="134"/>
      <c r="V29" s="135"/>
      <c r="W29" s="133"/>
      <c r="X29" s="134"/>
      <c r="Y29" s="134"/>
      <c r="Z29" s="135"/>
      <c r="AA29" s="134"/>
      <c r="AB29" s="134"/>
      <c r="AC29" s="134"/>
      <c r="AD29" s="135"/>
      <c r="AE29" s="134"/>
      <c r="AF29" s="134"/>
      <c r="AG29" s="134"/>
      <c r="AH29" s="135"/>
      <c r="AI29" s="134"/>
      <c r="AJ29" s="134"/>
      <c r="AK29" s="134"/>
      <c r="AL29" s="135"/>
      <c r="AM29" s="134"/>
      <c r="AN29" s="134"/>
      <c r="AO29" s="134"/>
      <c r="AP29" s="135"/>
      <c r="AQ29" s="134"/>
      <c r="AR29" s="134"/>
      <c r="AS29" s="134"/>
      <c r="AT29" s="135"/>
      <c r="AU29" s="134"/>
      <c r="AV29" s="134"/>
      <c r="AW29" s="134"/>
      <c r="AX29" s="135"/>
      <c r="AY29" s="134"/>
      <c r="AZ29" s="134"/>
      <c r="BA29" s="134"/>
      <c r="BB29" s="135"/>
      <c r="BC29" s="134"/>
      <c r="BD29" s="134"/>
      <c r="BE29" s="134"/>
      <c r="BF29" s="135"/>
      <c r="BG29" s="133"/>
      <c r="BH29" s="134"/>
      <c r="BI29" s="134"/>
      <c r="BJ29" s="135"/>
      <c r="BK29" s="133"/>
      <c r="BL29" s="134"/>
      <c r="BM29" s="134"/>
      <c r="BN29" s="135"/>
      <c r="BO29" s="133"/>
      <c r="BP29" s="134"/>
      <c r="BQ29" s="134"/>
      <c r="BR29" s="135"/>
      <c r="BS29" s="133"/>
      <c r="BT29" s="134"/>
      <c r="BU29" s="134"/>
      <c r="BV29" s="135"/>
      <c r="BW29" s="133"/>
      <c r="BX29" s="134"/>
      <c r="BY29" s="134"/>
      <c r="BZ29" s="135"/>
      <c r="CA29" s="133"/>
      <c r="CB29" s="134"/>
      <c r="CC29" s="134"/>
      <c r="CD29" s="135"/>
      <c r="CE29" s="133"/>
      <c r="CF29" s="134"/>
      <c r="CG29" s="134"/>
      <c r="CH29" s="135"/>
      <c r="CI29" s="31">
        <f t="shared" si="1"/>
        <v>1</v>
      </c>
      <c r="CJ29" s="272">
        <f t="shared" ref="CJ29:CJ34" si="5">CI29*100/$CI$5</f>
        <v>5</v>
      </c>
      <c r="CK29" s="272"/>
      <c r="CL29" s="31">
        <v>24</v>
      </c>
    </row>
    <row r="30" spans="1:90" ht="14.5" customHeight="1" x14ac:dyDescent="0.35">
      <c r="A30" s="222">
        <v>25</v>
      </c>
      <c r="B30" s="227">
        <v>7755</v>
      </c>
      <c r="C30" s="201" t="s">
        <v>168</v>
      </c>
      <c r="D30" s="231" t="s">
        <v>254</v>
      </c>
      <c r="E30" s="232" t="s">
        <v>228</v>
      </c>
      <c r="F30" s="127"/>
      <c r="G30" s="133">
        <v>1</v>
      </c>
      <c r="H30" s="134"/>
      <c r="I30" s="134"/>
      <c r="J30" s="135"/>
      <c r="K30" s="133"/>
      <c r="L30" s="134"/>
      <c r="M30" s="134"/>
      <c r="N30" s="135"/>
      <c r="O30" s="134"/>
      <c r="P30" s="134"/>
      <c r="Q30" s="134"/>
      <c r="R30" s="135"/>
      <c r="S30" s="134"/>
      <c r="T30" s="134"/>
      <c r="U30" s="134"/>
      <c r="V30" s="135"/>
      <c r="W30" s="133"/>
      <c r="X30" s="134"/>
      <c r="Y30" s="134"/>
      <c r="Z30" s="135"/>
      <c r="AA30" s="134"/>
      <c r="AB30" s="134"/>
      <c r="AC30" s="134"/>
      <c r="AD30" s="135"/>
      <c r="AE30" s="134"/>
      <c r="AF30" s="134"/>
      <c r="AG30" s="134"/>
      <c r="AH30" s="135"/>
      <c r="AI30" s="134"/>
      <c r="AJ30" s="134"/>
      <c r="AK30" s="134"/>
      <c r="AL30" s="135"/>
      <c r="AM30" s="134"/>
      <c r="AN30" s="134"/>
      <c r="AO30" s="134"/>
      <c r="AP30" s="135"/>
      <c r="AQ30" s="134"/>
      <c r="AR30" s="134"/>
      <c r="AS30" s="134"/>
      <c r="AT30" s="135"/>
      <c r="AU30" s="134"/>
      <c r="AV30" s="134"/>
      <c r="AW30" s="134"/>
      <c r="AX30" s="135"/>
      <c r="AY30" s="134"/>
      <c r="AZ30" s="134"/>
      <c r="BA30" s="134"/>
      <c r="BB30" s="135"/>
      <c r="BC30" s="134"/>
      <c r="BD30" s="134"/>
      <c r="BE30" s="134"/>
      <c r="BF30" s="135"/>
      <c r="BG30" s="133"/>
      <c r="BH30" s="134"/>
      <c r="BI30" s="134"/>
      <c r="BJ30" s="135"/>
      <c r="BK30" s="133"/>
      <c r="BL30" s="134"/>
      <c r="BM30" s="134"/>
      <c r="BN30" s="135"/>
      <c r="BO30" s="133"/>
      <c r="BP30" s="134"/>
      <c r="BQ30" s="134"/>
      <c r="BR30" s="135"/>
      <c r="BS30" s="133"/>
      <c r="BT30" s="134"/>
      <c r="BU30" s="134"/>
      <c r="BV30" s="135"/>
      <c r="BW30" s="133"/>
      <c r="BX30" s="134"/>
      <c r="BY30" s="134"/>
      <c r="BZ30" s="135"/>
      <c r="CA30" s="133"/>
      <c r="CB30" s="134"/>
      <c r="CC30" s="134"/>
      <c r="CD30" s="135"/>
      <c r="CE30" s="133"/>
      <c r="CF30" s="134"/>
      <c r="CG30" s="134"/>
      <c r="CH30" s="135"/>
      <c r="CI30" s="31">
        <f t="shared" si="1"/>
        <v>1</v>
      </c>
      <c r="CJ30" s="272">
        <f t="shared" si="5"/>
        <v>5</v>
      </c>
      <c r="CK30" s="272"/>
      <c r="CL30" s="31">
        <v>25</v>
      </c>
    </row>
    <row r="31" spans="1:90" ht="14.5" customHeight="1" x14ac:dyDescent="0.35">
      <c r="A31" s="222">
        <v>26</v>
      </c>
      <c r="B31" s="227">
        <v>7757</v>
      </c>
      <c r="C31" s="201" t="s">
        <v>168</v>
      </c>
      <c r="D31" s="237" t="s">
        <v>255</v>
      </c>
      <c r="E31" s="232" t="s">
        <v>229</v>
      </c>
      <c r="F31" s="127"/>
      <c r="G31" s="133">
        <v>1</v>
      </c>
      <c r="H31" s="134"/>
      <c r="I31" s="134"/>
      <c r="J31" s="135"/>
      <c r="K31" s="133"/>
      <c r="L31" s="134"/>
      <c r="M31" s="134"/>
      <c r="N31" s="135"/>
      <c r="O31" s="134"/>
      <c r="P31" s="134"/>
      <c r="Q31" s="134"/>
      <c r="R31" s="135"/>
      <c r="S31" s="134"/>
      <c r="T31" s="134"/>
      <c r="U31" s="134"/>
      <c r="V31" s="135"/>
      <c r="W31" s="133"/>
      <c r="X31" s="134"/>
      <c r="Y31" s="134"/>
      <c r="Z31" s="135"/>
      <c r="AA31" s="134"/>
      <c r="AB31" s="134"/>
      <c r="AC31" s="134"/>
      <c r="AD31" s="135"/>
      <c r="AE31" s="134"/>
      <c r="AF31" s="134"/>
      <c r="AG31" s="134"/>
      <c r="AH31" s="135"/>
      <c r="AI31" s="134"/>
      <c r="AJ31" s="134"/>
      <c r="AK31" s="134"/>
      <c r="AL31" s="135"/>
      <c r="AM31" s="134"/>
      <c r="AN31" s="134"/>
      <c r="AO31" s="134"/>
      <c r="AP31" s="135"/>
      <c r="AQ31" s="134"/>
      <c r="AR31" s="134"/>
      <c r="AS31" s="134"/>
      <c r="AT31" s="135"/>
      <c r="AU31" s="134"/>
      <c r="AV31" s="134"/>
      <c r="AW31" s="134"/>
      <c r="AX31" s="135"/>
      <c r="AY31" s="134"/>
      <c r="AZ31" s="134"/>
      <c r="BA31" s="134"/>
      <c r="BB31" s="135"/>
      <c r="BC31" s="134"/>
      <c r="BD31" s="134"/>
      <c r="BE31" s="134"/>
      <c r="BF31" s="135"/>
      <c r="BG31" s="133"/>
      <c r="BH31" s="134"/>
      <c r="BI31" s="134"/>
      <c r="BJ31" s="135"/>
      <c r="BK31" s="133"/>
      <c r="BL31" s="134"/>
      <c r="BM31" s="134"/>
      <c r="BN31" s="135"/>
      <c r="BO31" s="133"/>
      <c r="BP31" s="134"/>
      <c r="BQ31" s="134"/>
      <c r="BR31" s="135"/>
      <c r="BS31" s="133"/>
      <c r="BT31" s="134"/>
      <c r="BU31" s="134"/>
      <c r="BV31" s="135"/>
      <c r="BW31" s="133"/>
      <c r="BX31" s="134"/>
      <c r="BY31" s="134"/>
      <c r="BZ31" s="135"/>
      <c r="CA31" s="133"/>
      <c r="CB31" s="134"/>
      <c r="CC31" s="134"/>
      <c r="CD31" s="135"/>
      <c r="CE31" s="133"/>
      <c r="CF31" s="134"/>
      <c r="CG31" s="134"/>
      <c r="CH31" s="135"/>
      <c r="CI31" s="31">
        <f t="shared" si="1"/>
        <v>1</v>
      </c>
      <c r="CJ31" s="272">
        <f t="shared" si="5"/>
        <v>5</v>
      </c>
      <c r="CK31" s="272"/>
      <c r="CL31" s="31">
        <v>26</v>
      </c>
    </row>
    <row r="32" spans="1:90" ht="14.5" customHeight="1" x14ac:dyDescent="0.35">
      <c r="A32" s="222">
        <v>27</v>
      </c>
      <c r="B32" s="227">
        <v>7803</v>
      </c>
      <c r="C32" s="201" t="s">
        <v>167</v>
      </c>
      <c r="D32" s="237" t="s">
        <v>256</v>
      </c>
      <c r="E32" s="232" t="s">
        <v>230</v>
      </c>
      <c r="F32" s="127"/>
      <c r="G32" s="133">
        <v>1</v>
      </c>
      <c r="H32" s="134"/>
      <c r="I32" s="134"/>
      <c r="J32" s="135"/>
      <c r="K32" s="133"/>
      <c r="L32" s="134"/>
      <c r="M32" s="134"/>
      <c r="N32" s="135"/>
      <c r="O32" s="134"/>
      <c r="P32" s="134"/>
      <c r="Q32" s="134"/>
      <c r="R32" s="135"/>
      <c r="S32" s="134"/>
      <c r="T32" s="134"/>
      <c r="U32" s="134"/>
      <c r="V32" s="135"/>
      <c r="W32" s="133"/>
      <c r="X32" s="134"/>
      <c r="Y32" s="134"/>
      <c r="Z32" s="135"/>
      <c r="AA32" s="134"/>
      <c r="AB32" s="134"/>
      <c r="AC32" s="134"/>
      <c r="AD32" s="135"/>
      <c r="AE32" s="134"/>
      <c r="AF32" s="134"/>
      <c r="AG32" s="134"/>
      <c r="AH32" s="135"/>
      <c r="AI32" s="134"/>
      <c r="AJ32" s="134"/>
      <c r="AK32" s="134"/>
      <c r="AL32" s="135"/>
      <c r="AM32" s="134"/>
      <c r="AN32" s="134"/>
      <c r="AO32" s="134"/>
      <c r="AP32" s="135"/>
      <c r="AQ32" s="134"/>
      <c r="AR32" s="134"/>
      <c r="AS32" s="134"/>
      <c r="AT32" s="135"/>
      <c r="AU32" s="134"/>
      <c r="AV32" s="134"/>
      <c r="AW32" s="134"/>
      <c r="AX32" s="135"/>
      <c r="AY32" s="134"/>
      <c r="AZ32" s="134"/>
      <c r="BA32" s="134"/>
      <c r="BB32" s="135"/>
      <c r="BC32" s="134"/>
      <c r="BD32" s="134"/>
      <c r="BE32" s="134"/>
      <c r="BF32" s="135"/>
      <c r="BG32" s="133"/>
      <c r="BH32" s="134"/>
      <c r="BI32" s="134"/>
      <c r="BJ32" s="135"/>
      <c r="BK32" s="133"/>
      <c r="BL32" s="134"/>
      <c r="BM32" s="134"/>
      <c r="BN32" s="135"/>
      <c r="BO32" s="133"/>
      <c r="BP32" s="134"/>
      <c r="BQ32" s="134"/>
      <c r="BR32" s="135"/>
      <c r="BS32" s="133"/>
      <c r="BT32" s="134"/>
      <c r="BU32" s="134"/>
      <c r="BV32" s="135"/>
      <c r="BW32" s="133"/>
      <c r="BX32" s="134"/>
      <c r="BY32" s="134"/>
      <c r="BZ32" s="135"/>
      <c r="CA32" s="133"/>
      <c r="CB32" s="134"/>
      <c r="CC32" s="134"/>
      <c r="CD32" s="135"/>
      <c r="CE32" s="133"/>
      <c r="CF32" s="134"/>
      <c r="CG32" s="134"/>
      <c r="CH32" s="135"/>
      <c r="CI32" s="31">
        <f t="shared" si="1"/>
        <v>1</v>
      </c>
      <c r="CJ32" s="272">
        <f t="shared" si="5"/>
        <v>5</v>
      </c>
      <c r="CK32" s="272"/>
      <c r="CL32" s="31">
        <v>27</v>
      </c>
    </row>
    <row r="33" spans="1:90" ht="14.5" customHeight="1" x14ac:dyDescent="0.35">
      <c r="A33" s="222">
        <v>28</v>
      </c>
      <c r="B33" s="227">
        <v>7859</v>
      </c>
      <c r="C33" s="201" t="s">
        <v>167</v>
      </c>
      <c r="D33" s="237" t="s">
        <v>257</v>
      </c>
      <c r="E33" s="232" t="s">
        <v>231</v>
      </c>
      <c r="F33" s="127"/>
      <c r="G33" s="133">
        <v>1</v>
      </c>
      <c r="H33" s="134"/>
      <c r="I33" s="134"/>
      <c r="J33" s="135"/>
      <c r="K33" s="133"/>
      <c r="L33" s="134"/>
      <c r="M33" s="134"/>
      <c r="N33" s="135"/>
      <c r="O33" s="134"/>
      <c r="P33" s="134"/>
      <c r="Q33" s="134"/>
      <c r="R33" s="135"/>
      <c r="S33" s="134"/>
      <c r="T33" s="134"/>
      <c r="U33" s="134"/>
      <c r="V33" s="135"/>
      <c r="W33" s="133"/>
      <c r="X33" s="134"/>
      <c r="Y33" s="134"/>
      <c r="Z33" s="135"/>
      <c r="AA33" s="134"/>
      <c r="AB33" s="134"/>
      <c r="AC33" s="134"/>
      <c r="AD33" s="135"/>
      <c r="AE33" s="134"/>
      <c r="AF33" s="134"/>
      <c r="AG33" s="134"/>
      <c r="AH33" s="135"/>
      <c r="AI33" s="134"/>
      <c r="AJ33" s="134"/>
      <c r="AK33" s="134"/>
      <c r="AL33" s="135"/>
      <c r="AM33" s="134"/>
      <c r="AN33" s="134"/>
      <c r="AO33" s="134"/>
      <c r="AP33" s="135"/>
      <c r="AQ33" s="134"/>
      <c r="AR33" s="134"/>
      <c r="AS33" s="134"/>
      <c r="AT33" s="135"/>
      <c r="AU33" s="134"/>
      <c r="AV33" s="134"/>
      <c r="AW33" s="134"/>
      <c r="AX33" s="135"/>
      <c r="AY33" s="134"/>
      <c r="AZ33" s="134"/>
      <c r="BA33" s="134"/>
      <c r="BB33" s="135"/>
      <c r="BC33" s="134"/>
      <c r="BD33" s="134"/>
      <c r="BE33" s="134"/>
      <c r="BF33" s="135"/>
      <c r="BG33" s="133"/>
      <c r="BH33" s="134"/>
      <c r="BI33" s="134"/>
      <c r="BJ33" s="135"/>
      <c r="BK33" s="133"/>
      <c r="BL33" s="134"/>
      <c r="BM33" s="134"/>
      <c r="BN33" s="135"/>
      <c r="BO33" s="133"/>
      <c r="BP33" s="134"/>
      <c r="BQ33" s="134"/>
      <c r="BR33" s="135"/>
      <c r="BS33" s="133"/>
      <c r="BT33" s="134"/>
      <c r="BU33" s="134"/>
      <c r="BV33" s="135"/>
      <c r="BW33" s="133"/>
      <c r="BX33" s="134"/>
      <c r="BY33" s="134"/>
      <c r="BZ33" s="135"/>
      <c r="CA33" s="133"/>
      <c r="CB33" s="134"/>
      <c r="CC33" s="134"/>
      <c r="CD33" s="135"/>
      <c r="CE33" s="133"/>
      <c r="CF33" s="134"/>
      <c r="CG33" s="134"/>
      <c r="CH33" s="135"/>
      <c r="CI33" s="31">
        <f t="shared" si="1"/>
        <v>1</v>
      </c>
      <c r="CJ33" s="272">
        <f t="shared" si="5"/>
        <v>5</v>
      </c>
      <c r="CK33" s="272"/>
      <c r="CL33" s="31">
        <v>28</v>
      </c>
    </row>
    <row r="34" spans="1:90" ht="14.5" customHeight="1" x14ac:dyDescent="0.35">
      <c r="A34" s="222">
        <v>29</v>
      </c>
      <c r="B34" s="227">
        <v>7876</v>
      </c>
      <c r="C34" s="201" t="s">
        <v>168</v>
      </c>
      <c r="D34" s="237" t="s">
        <v>258</v>
      </c>
      <c r="E34" s="232" t="s">
        <v>232</v>
      </c>
      <c r="F34" s="127"/>
      <c r="G34" s="133">
        <v>1</v>
      </c>
      <c r="H34" s="134"/>
      <c r="I34" s="134"/>
      <c r="J34" s="135"/>
      <c r="K34" s="133"/>
      <c r="L34" s="134"/>
      <c r="M34" s="134"/>
      <c r="N34" s="135"/>
      <c r="O34" s="134"/>
      <c r="P34" s="134"/>
      <c r="Q34" s="134"/>
      <c r="R34" s="135"/>
      <c r="S34" s="134"/>
      <c r="T34" s="134"/>
      <c r="U34" s="134"/>
      <c r="V34" s="135"/>
      <c r="W34" s="133"/>
      <c r="X34" s="134"/>
      <c r="Y34" s="134"/>
      <c r="Z34" s="135"/>
      <c r="AA34" s="134"/>
      <c r="AB34" s="134"/>
      <c r="AC34" s="134"/>
      <c r="AD34" s="135"/>
      <c r="AE34" s="134"/>
      <c r="AF34" s="134"/>
      <c r="AG34" s="134"/>
      <c r="AH34" s="135"/>
      <c r="AI34" s="134"/>
      <c r="AJ34" s="134"/>
      <c r="AK34" s="134"/>
      <c r="AL34" s="135"/>
      <c r="AM34" s="134"/>
      <c r="AN34" s="134"/>
      <c r="AO34" s="134"/>
      <c r="AP34" s="135"/>
      <c r="AQ34" s="134"/>
      <c r="AR34" s="134"/>
      <c r="AS34" s="134"/>
      <c r="AT34" s="135"/>
      <c r="AU34" s="134"/>
      <c r="AV34" s="134"/>
      <c r="AW34" s="134"/>
      <c r="AX34" s="135"/>
      <c r="AY34" s="134"/>
      <c r="AZ34" s="134"/>
      <c r="BA34" s="134"/>
      <c r="BB34" s="135"/>
      <c r="BC34" s="134"/>
      <c r="BD34" s="134"/>
      <c r="BE34" s="134"/>
      <c r="BF34" s="135"/>
      <c r="BG34" s="133"/>
      <c r="BH34" s="134"/>
      <c r="BI34" s="134"/>
      <c r="BJ34" s="135"/>
      <c r="BK34" s="133"/>
      <c r="BL34" s="134"/>
      <c r="BM34" s="134"/>
      <c r="BN34" s="135"/>
      <c r="BO34" s="133"/>
      <c r="BP34" s="134"/>
      <c r="BQ34" s="134"/>
      <c r="BR34" s="135"/>
      <c r="BS34" s="133"/>
      <c r="BT34" s="134"/>
      <c r="BU34" s="134"/>
      <c r="BV34" s="135"/>
      <c r="BW34" s="133"/>
      <c r="BX34" s="134"/>
      <c r="BY34" s="134"/>
      <c r="BZ34" s="135"/>
      <c r="CA34" s="133"/>
      <c r="CB34" s="134"/>
      <c r="CC34" s="134"/>
      <c r="CD34" s="135"/>
      <c r="CE34" s="133"/>
      <c r="CF34" s="134"/>
      <c r="CG34" s="134"/>
      <c r="CH34" s="135"/>
      <c r="CI34" s="31">
        <f t="shared" si="1"/>
        <v>1</v>
      </c>
      <c r="CJ34" s="272">
        <f t="shared" si="5"/>
        <v>5</v>
      </c>
      <c r="CK34" s="272"/>
      <c r="CL34" s="31">
        <v>29</v>
      </c>
    </row>
    <row r="35" spans="1:90" ht="14.5" customHeight="1" x14ac:dyDescent="0.35">
      <c r="A35" s="32"/>
      <c r="B35" s="32"/>
      <c r="C35" s="104"/>
      <c r="D35" s="140"/>
      <c r="E35" s="105"/>
      <c r="F35" s="128"/>
      <c r="G35" s="137"/>
      <c r="H35" s="138"/>
      <c r="I35" s="138"/>
      <c r="J35" s="139"/>
      <c r="K35" s="137"/>
      <c r="L35" s="138"/>
      <c r="M35" s="138"/>
      <c r="N35" s="139"/>
      <c r="O35" s="138"/>
      <c r="P35" s="138"/>
      <c r="Q35" s="138"/>
      <c r="R35" s="139"/>
      <c r="S35" s="138"/>
      <c r="T35" s="138"/>
      <c r="U35" s="138"/>
      <c r="V35" s="139"/>
      <c r="W35" s="137"/>
      <c r="X35" s="138"/>
      <c r="Y35" s="138"/>
      <c r="Z35" s="139"/>
      <c r="AA35" s="138"/>
      <c r="AB35" s="138"/>
      <c r="AC35" s="138"/>
      <c r="AD35" s="139"/>
      <c r="AE35" s="138"/>
      <c r="AF35" s="138"/>
      <c r="AG35" s="138"/>
      <c r="AH35" s="139"/>
      <c r="AI35" s="138"/>
      <c r="AJ35" s="138"/>
      <c r="AK35" s="138"/>
      <c r="AL35" s="139"/>
      <c r="AM35" s="138"/>
      <c r="AN35" s="138"/>
      <c r="AO35" s="138"/>
      <c r="AP35" s="139"/>
      <c r="AQ35" s="138"/>
      <c r="AR35" s="138"/>
      <c r="AS35" s="138"/>
      <c r="AT35" s="139"/>
      <c r="AU35" s="138"/>
      <c r="AV35" s="138"/>
      <c r="AW35" s="138"/>
      <c r="AX35" s="139"/>
      <c r="AY35" s="138"/>
      <c r="AZ35" s="138"/>
      <c r="BA35" s="138"/>
      <c r="BB35" s="139"/>
      <c r="BC35" s="138"/>
      <c r="BD35" s="138"/>
      <c r="BE35" s="138"/>
      <c r="BF35" s="139"/>
      <c r="BG35" s="137"/>
      <c r="BH35" s="138"/>
      <c r="BI35" s="138"/>
      <c r="BJ35" s="139"/>
      <c r="BK35" s="137"/>
      <c r="BL35" s="138"/>
      <c r="BM35" s="138"/>
      <c r="BN35" s="139"/>
      <c r="BO35" s="137"/>
      <c r="BP35" s="138"/>
      <c r="BQ35" s="138"/>
      <c r="BR35" s="139"/>
      <c r="BS35" s="137"/>
      <c r="BT35" s="138"/>
      <c r="BU35" s="138"/>
      <c r="BV35" s="139"/>
      <c r="BW35" s="137"/>
      <c r="BX35" s="138"/>
      <c r="BY35" s="138"/>
      <c r="BZ35" s="139"/>
      <c r="CA35" s="137"/>
      <c r="CB35" s="138"/>
      <c r="CC35" s="138"/>
      <c r="CD35" s="139"/>
      <c r="CE35" s="137"/>
      <c r="CF35" s="138"/>
      <c r="CG35" s="138"/>
      <c r="CH35" s="139"/>
      <c r="CI35" s="32"/>
      <c r="CJ35" s="275"/>
      <c r="CK35" s="275"/>
      <c r="CL35" s="32"/>
    </row>
    <row r="36" spans="1:90" s="205" customFormat="1" ht="14.5" customHeight="1" x14ac:dyDescent="0.35">
      <c r="A36" s="43"/>
      <c r="B36" s="43"/>
      <c r="C36" s="125"/>
      <c r="D36" s="125"/>
      <c r="E36" s="206"/>
      <c r="F36" s="126"/>
      <c r="G36" s="130"/>
      <c r="H36" s="131"/>
      <c r="I36" s="131"/>
      <c r="J36" s="132"/>
      <c r="K36" s="130"/>
      <c r="L36" s="131"/>
      <c r="M36" s="131"/>
      <c r="N36" s="132"/>
      <c r="O36" s="131"/>
      <c r="P36" s="131"/>
      <c r="Q36" s="131"/>
      <c r="R36" s="132"/>
      <c r="S36" s="131"/>
      <c r="T36" s="131"/>
      <c r="U36" s="131"/>
      <c r="V36" s="132"/>
      <c r="W36" s="130"/>
      <c r="X36" s="131"/>
      <c r="Y36" s="131"/>
      <c r="Z36" s="132"/>
      <c r="AA36" s="131"/>
      <c r="AB36" s="131"/>
      <c r="AC36" s="131"/>
      <c r="AD36" s="132"/>
      <c r="AE36" s="131"/>
      <c r="AF36" s="131"/>
      <c r="AG36" s="131"/>
      <c r="AH36" s="132"/>
      <c r="AI36" s="131"/>
      <c r="AJ36" s="131"/>
      <c r="AK36" s="131"/>
      <c r="AL36" s="132"/>
      <c r="AM36" s="131"/>
      <c r="AN36" s="131"/>
      <c r="AO36" s="131"/>
      <c r="AP36" s="132"/>
      <c r="AQ36" s="131"/>
      <c r="AR36" s="131"/>
      <c r="AS36" s="131"/>
      <c r="AT36" s="132"/>
      <c r="AU36" s="131"/>
      <c r="AV36" s="131"/>
      <c r="AW36" s="131"/>
      <c r="AX36" s="132"/>
      <c r="AY36" s="131"/>
      <c r="AZ36" s="131"/>
      <c r="BA36" s="131"/>
      <c r="BB36" s="132"/>
      <c r="BC36" s="131"/>
      <c r="BD36" s="131"/>
      <c r="BE36" s="131"/>
      <c r="BF36" s="132"/>
      <c r="BG36" s="130"/>
      <c r="BH36" s="131"/>
      <c r="BI36" s="131"/>
      <c r="BJ36" s="132"/>
      <c r="BK36" s="130"/>
      <c r="BL36" s="131"/>
      <c r="BM36" s="131"/>
      <c r="BN36" s="132"/>
      <c r="BO36" s="130"/>
      <c r="BP36" s="131"/>
      <c r="BQ36" s="131"/>
      <c r="BR36" s="132"/>
      <c r="BS36" s="130"/>
      <c r="BT36" s="131"/>
      <c r="BU36" s="131"/>
      <c r="BV36" s="132"/>
      <c r="BW36" s="130"/>
      <c r="BX36" s="131"/>
      <c r="BY36" s="131"/>
      <c r="BZ36" s="132"/>
      <c r="CA36" s="130"/>
      <c r="CB36" s="131"/>
      <c r="CC36" s="131"/>
      <c r="CD36" s="132"/>
      <c r="CE36" s="130"/>
      <c r="CF36" s="131"/>
      <c r="CG36" s="131"/>
      <c r="CH36" s="132"/>
      <c r="CI36" s="43"/>
      <c r="CJ36" s="274"/>
      <c r="CK36" s="274"/>
      <c r="CL36" s="43"/>
    </row>
    <row r="37" spans="1:90" s="205" customFormat="1" ht="14.5" customHeight="1" x14ac:dyDescent="0.35">
      <c r="A37" s="31"/>
      <c r="B37" s="31"/>
      <c r="C37" s="103"/>
      <c r="D37" s="101"/>
      <c r="E37" s="102"/>
      <c r="F37" s="127"/>
      <c r="G37" s="133"/>
      <c r="H37" s="134"/>
      <c r="I37" s="134"/>
      <c r="J37" s="135"/>
      <c r="K37" s="133"/>
      <c r="L37" s="134"/>
      <c r="M37" s="134"/>
      <c r="N37" s="135"/>
      <c r="O37" s="134"/>
      <c r="P37" s="134"/>
      <c r="Q37" s="134"/>
      <c r="R37" s="135"/>
      <c r="S37" s="134"/>
      <c r="T37" s="134"/>
      <c r="U37" s="134"/>
      <c r="V37" s="135"/>
      <c r="W37" s="133"/>
      <c r="X37" s="134"/>
      <c r="Y37" s="134"/>
      <c r="Z37" s="135"/>
      <c r="AA37" s="134"/>
      <c r="AB37" s="134"/>
      <c r="AC37" s="134"/>
      <c r="AD37" s="135"/>
      <c r="AE37" s="134"/>
      <c r="AF37" s="134"/>
      <c r="AG37" s="134"/>
      <c r="AH37" s="135"/>
      <c r="AI37" s="134"/>
      <c r="AJ37" s="134"/>
      <c r="AK37" s="134"/>
      <c r="AL37" s="135"/>
      <c r="AM37" s="134"/>
      <c r="AN37" s="134"/>
      <c r="AO37" s="134"/>
      <c r="AP37" s="135"/>
      <c r="AQ37" s="134"/>
      <c r="AR37" s="134"/>
      <c r="AS37" s="134"/>
      <c r="AT37" s="135"/>
      <c r="AU37" s="134"/>
      <c r="AV37" s="134"/>
      <c r="AW37" s="134"/>
      <c r="AX37" s="135"/>
      <c r="AY37" s="134"/>
      <c r="AZ37" s="134"/>
      <c r="BA37" s="134"/>
      <c r="BB37" s="135"/>
      <c r="BC37" s="134"/>
      <c r="BD37" s="134"/>
      <c r="BE37" s="134"/>
      <c r="BF37" s="135"/>
      <c r="BG37" s="133"/>
      <c r="BH37" s="134"/>
      <c r="BI37" s="134"/>
      <c r="BJ37" s="135"/>
      <c r="BK37" s="133"/>
      <c r="BL37" s="134"/>
      <c r="BM37" s="134"/>
      <c r="BN37" s="135"/>
      <c r="BO37" s="133"/>
      <c r="BP37" s="134"/>
      <c r="BQ37" s="134"/>
      <c r="BR37" s="135"/>
      <c r="BS37" s="133"/>
      <c r="BT37" s="134"/>
      <c r="BU37" s="134"/>
      <c r="BV37" s="135"/>
      <c r="BW37" s="133"/>
      <c r="BX37" s="134"/>
      <c r="BY37" s="134"/>
      <c r="BZ37" s="135"/>
      <c r="CA37" s="133"/>
      <c r="CB37" s="134"/>
      <c r="CC37" s="134"/>
      <c r="CD37" s="135"/>
      <c r="CE37" s="133"/>
      <c r="CF37" s="134"/>
      <c r="CG37" s="134"/>
      <c r="CH37" s="135"/>
      <c r="CI37" s="31"/>
      <c r="CJ37" s="272"/>
      <c r="CK37" s="272"/>
      <c r="CL37" s="31"/>
    </row>
    <row r="38" spans="1:90" s="205" customFormat="1" ht="14.5" customHeight="1" x14ac:dyDescent="0.35">
      <c r="A38" s="31"/>
      <c r="B38" s="31"/>
      <c r="C38" s="103"/>
      <c r="D38" s="101"/>
      <c r="E38" s="102"/>
      <c r="F38" s="127"/>
      <c r="G38" s="133"/>
      <c r="H38" s="134"/>
      <c r="I38" s="134"/>
      <c r="J38" s="135"/>
      <c r="K38" s="133"/>
      <c r="L38" s="134"/>
      <c r="M38" s="134"/>
      <c r="N38" s="135"/>
      <c r="O38" s="134"/>
      <c r="P38" s="134"/>
      <c r="Q38" s="134"/>
      <c r="R38" s="135"/>
      <c r="S38" s="134"/>
      <c r="T38" s="134"/>
      <c r="U38" s="134"/>
      <c r="V38" s="135"/>
      <c r="W38" s="133"/>
      <c r="X38" s="134"/>
      <c r="Y38" s="134"/>
      <c r="Z38" s="135"/>
      <c r="AA38" s="134"/>
      <c r="AB38" s="134"/>
      <c r="AC38" s="134"/>
      <c r="AD38" s="135"/>
      <c r="AE38" s="134"/>
      <c r="AF38" s="134"/>
      <c r="AG38" s="134"/>
      <c r="AH38" s="135"/>
      <c r="AI38" s="134"/>
      <c r="AJ38" s="134"/>
      <c r="AK38" s="134"/>
      <c r="AL38" s="135"/>
      <c r="AM38" s="134"/>
      <c r="AN38" s="134"/>
      <c r="AO38" s="134"/>
      <c r="AP38" s="135"/>
      <c r="AQ38" s="134"/>
      <c r="AR38" s="134"/>
      <c r="AS38" s="134"/>
      <c r="AT38" s="135"/>
      <c r="AU38" s="134"/>
      <c r="AV38" s="134"/>
      <c r="AW38" s="134"/>
      <c r="AX38" s="135"/>
      <c r="AY38" s="134"/>
      <c r="AZ38" s="134"/>
      <c r="BA38" s="134"/>
      <c r="BB38" s="135"/>
      <c r="BC38" s="134"/>
      <c r="BD38" s="134"/>
      <c r="BE38" s="134"/>
      <c r="BF38" s="135"/>
      <c r="BG38" s="133"/>
      <c r="BH38" s="134"/>
      <c r="BI38" s="134"/>
      <c r="BJ38" s="135"/>
      <c r="BK38" s="133"/>
      <c r="BL38" s="134"/>
      <c r="BM38" s="134"/>
      <c r="BN38" s="135"/>
      <c r="BO38" s="133"/>
      <c r="BP38" s="134"/>
      <c r="BQ38" s="134"/>
      <c r="BR38" s="135"/>
      <c r="BS38" s="133"/>
      <c r="BT38" s="134"/>
      <c r="BU38" s="134"/>
      <c r="BV38" s="135"/>
      <c r="BW38" s="133"/>
      <c r="BX38" s="134"/>
      <c r="BY38" s="134"/>
      <c r="BZ38" s="135"/>
      <c r="CA38" s="133"/>
      <c r="CB38" s="134"/>
      <c r="CC38" s="134"/>
      <c r="CD38" s="135"/>
      <c r="CE38" s="133"/>
      <c r="CF38" s="134"/>
      <c r="CG38" s="134"/>
      <c r="CH38" s="135"/>
      <c r="CI38" s="31"/>
      <c r="CJ38" s="272"/>
      <c r="CK38" s="272"/>
      <c r="CL38" s="31"/>
    </row>
    <row r="39" spans="1:90" s="205" customFormat="1" ht="14.5" customHeight="1" x14ac:dyDescent="0.35">
      <c r="A39" s="31"/>
      <c r="B39" s="31"/>
      <c r="C39" s="103"/>
      <c r="D39" s="101"/>
      <c r="E39" s="102"/>
      <c r="F39" s="127"/>
      <c r="G39" s="133"/>
      <c r="H39" s="134"/>
      <c r="I39" s="134"/>
      <c r="J39" s="135"/>
      <c r="K39" s="133"/>
      <c r="L39" s="134"/>
      <c r="M39" s="134"/>
      <c r="N39" s="135"/>
      <c r="O39" s="134"/>
      <c r="P39" s="134"/>
      <c r="Q39" s="134"/>
      <c r="R39" s="135"/>
      <c r="S39" s="134"/>
      <c r="T39" s="134"/>
      <c r="U39" s="134"/>
      <c r="V39" s="135"/>
      <c r="W39" s="133"/>
      <c r="X39" s="134"/>
      <c r="Y39" s="134"/>
      <c r="Z39" s="135"/>
      <c r="AA39" s="134"/>
      <c r="AB39" s="134"/>
      <c r="AC39" s="134"/>
      <c r="AD39" s="135"/>
      <c r="AE39" s="134"/>
      <c r="AF39" s="134"/>
      <c r="AG39" s="134"/>
      <c r="AH39" s="135"/>
      <c r="AI39" s="134"/>
      <c r="AJ39" s="134"/>
      <c r="AK39" s="134"/>
      <c r="AL39" s="135"/>
      <c r="AM39" s="134"/>
      <c r="AN39" s="134"/>
      <c r="AO39" s="134"/>
      <c r="AP39" s="135"/>
      <c r="AQ39" s="134"/>
      <c r="AR39" s="134"/>
      <c r="AS39" s="134"/>
      <c r="AT39" s="135"/>
      <c r="AU39" s="134"/>
      <c r="AV39" s="134"/>
      <c r="AW39" s="134"/>
      <c r="AX39" s="135"/>
      <c r="AY39" s="134"/>
      <c r="AZ39" s="134"/>
      <c r="BA39" s="134"/>
      <c r="BB39" s="135"/>
      <c r="BC39" s="134"/>
      <c r="BD39" s="134"/>
      <c r="BE39" s="134"/>
      <c r="BF39" s="135"/>
      <c r="BG39" s="133"/>
      <c r="BH39" s="134"/>
      <c r="BI39" s="134"/>
      <c r="BJ39" s="135"/>
      <c r="BK39" s="133"/>
      <c r="BL39" s="134"/>
      <c r="BM39" s="134"/>
      <c r="BN39" s="135"/>
      <c r="BO39" s="133"/>
      <c r="BP39" s="134"/>
      <c r="BQ39" s="134"/>
      <c r="BR39" s="135"/>
      <c r="BS39" s="133"/>
      <c r="BT39" s="134"/>
      <c r="BU39" s="134"/>
      <c r="BV39" s="135"/>
      <c r="BW39" s="133"/>
      <c r="BX39" s="134"/>
      <c r="BY39" s="134"/>
      <c r="BZ39" s="135"/>
      <c r="CA39" s="133"/>
      <c r="CB39" s="134"/>
      <c r="CC39" s="134"/>
      <c r="CD39" s="135"/>
      <c r="CE39" s="133"/>
      <c r="CF39" s="134"/>
      <c r="CG39" s="134"/>
      <c r="CH39" s="135"/>
      <c r="CI39" s="31"/>
      <c r="CJ39" s="272"/>
      <c r="CK39" s="272"/>
      <c r="CL39" s="31"/>
    </row>
    <row r="40" spans="1:90" s="205" customFormat="1" ht="14.5" customHeight="1" x14ac:dyDescent="0.35">
      <c r="A40" s="31"/>
      <c r="B40" s="31"/>
      <c r="C40" s="103"/>
      <c r="D40" s="101"/>
      <c r="E40" s="102"/>
      <c r="F40" s="127"/>
      <c r="G40" s="133"/>
      <c r="H40" s="134"/>
      <c r="I40" s="134"/>
      <c r="J40" s="135"/>
      <c r="K40" s="133"/>
      <c r="L40" s="134"/>
      <c r="M40" s="134"/>
      <c r="N40" s="135"/>
      <c r="O40" s="134"/>
      <c r="P40" s="134"/>
      <c r="Q40" s="134"/>
      <c r="R40" s="135"/>
      <c r="S40" s="134"/>
      <c r="T40" s="134"/>
      <c r="U40" s="134"/>
      <c r="V40" s="135"/>
      <c r="W40" s="133"/>
      <c r="X40" s="134"/>
      <c r="Y40" s="134"/>
      <c r="Z40" s="135"/>
      <c r="AA40" s="134"/>
      <c r="AB40" s="134"/>
      <c r="AC40" s="134"/>
      <c r="AD40" s="135"/>
      <c r="AE40" s="134"/>
      <c r="AF40" s="134"/>
      <c r="AG40" s="134"/>
      <c r="AH40" s="135"/>
      <c r="AI40" s="134"/>
      <c r="AJ40" s="134"/>
      <c r="AK40" s="134"/>
      <c r="AL40" s="135"/>
      <c r="AM40" s="134"/>
      <c r="AN40" s="134"/>
      <c r="AO40" s="134"/>
      <c r="AP40" s="135"/>
      <c r="AQ40" s="134"/>
      <c r="AR40" s="134"/>
      <c r="AS40" s="134"/>
      <c r="AT40" s="135"/>
      <c r="AU40" s="134"/>
      <c r="AV40" s="134"/>
      <c r="AW40" s="134"/>
      <c r="AX40" s="135"/>
      <c r="AY40" s="134"/>
      <c r="AZ40" s="134"/>
      <c r="BA40" s="134"/>
      <c r="BB40" s="135"/>
      <c r="BC40" s="134"/>
      <c r="BD40" s="134"/>
      <c r="BE40" s="134"/>
      <c r="BF40" s="135"/>
      <c r="BG40" s="133"/>
      <c r="BH40" s="134"/>
      <c r="BI40" s="134"/>
      <c r="BJ40" s="135"/>
      <c r="BK40" s="133"/>
      <c r="BL40" s="134"/>
      <c r="BM40" s="134"/>
      <c r="BN40" s="135"/>
      <c r="BO40" s="133"/>
      <c r="BP40" s="134"/>
      <c r="BQ40" s="134"/>
      <c r="BR40" s="135"/>
      <c r="BS40" s="133"/>
      <c r="BT40" s="134"/>
      <c r="BU40" s="134"/>
      <c r="BV40" s="135"/>
      <c r="BW40" s="133"/>
      <c r="BX40" s="134"/>
      <c r="BY40" s="134"/>
      <c r="BZ40" s="135"/>
      <c r="CA40" s="133"/>
      <c r="CB40" s="134"/>
      <c r="CC40" s="134"/>
      <c r="CD40" s="135"/>
      <c r="CE40" s="133"/>
      <c r="CF40" s="134"/>
      <c r="CG40" s="134"/>
      <c r="CH40" s="135"/>
      <c r="CI40" s="31"/>
      <c r="CJ40" s="272"/>
      <c r="CK40" s="272"/>
      <c r="CL40" s="31"/>
    </row>
    <row r="41" spans="1:90" s="205" customFormat="1" ht="14.5" customHeight="1" x14ac:dyDescent="0.35">
      <c r="A41" s="31"/>
      <c r="B41" s="109"/>
      <c r="C41" s="103"/>
      <c r="D41" s="101"/>
      <c r="E41" s="102"/>
      <c r="F41" s="207"/>
      <c r="G41" s="133"/>
      <c r="H41" s="134"/>
      <c r="I41" s="134"/>
      <c r="J41" s="135"/>
      <c r="K41" s="133"/>
      <c r="L41" s="134"/>
      <c r="M41" s="134"/>
      <c r="N41" s="135"/>
      <c r="O41" s="134"/>
      <c r="P41" s="134"/>
      <c r="Q41" s="134"/>
      <c r="R41" s="135"/>
      <c r="S41" s="134"/>
      <c r="T41" s="134"/>
      <c r="U41" s="134"/>
      <c r="V41" s="135"/>
      <c r="W41" s="133"/>
      <c r="X41" s="134"/>
      <c r="Y41" s="134"/>
      <c r="Z41" s="135"/>
      <c r="AA41" s="134"/>
      <c r="AB41" s="134"/>
      <c r="AC41" s="134"/>
      <c r="AD41" s="135"/>
      <c r="AE41" s="134"/>
      <c r="AF41" s="134"/>
      <c r="AG41" s="134"/>
      <c r="AH41" s="135"/>
      <c r="AI41" s="134"/>
      <c r="AJ41" s="134"/>
      <c r="AK41" s="134"/>
      <c r="AL41" s="135"/>
      <c r="AM41" s="134"/>
      <c r="AN41" s="134"/>
      <c r="AO41" s="134"/>
      <c r="AP41" s="135"/>
      <c r="AQ41" s="134"/>
      <c r="AR41" s="134"/>
      <c r="AS41" s="134"/>
      <c r="AT41" s="135"/>
      <c r="AU41" s="134"/>
      <c r="AV41" s="134"/>
      <c r="AW41" s="134"/>
      <c r="AX41" s="135"/>
      <c r="AY41" s="134"/>
      <c r="AZ41" s="134"/>
      <c r="BA41" s="134"/>
      <c r="BB41" s="135"/>
      <c r="BC41" s="134"/>
      <c r="BD41" s="134"/>
      <c r="BE41" s="134"/>
      <c r="BF41" s="135"/>
      <c r="BG41" s="133"/>
      <c r="BH41" s="134"/>
      <c r="BI41" s="134"/>
      <c r="BJ41" s="135"/>
      <c r="BK41" s="133"/>
      <c r="BL41" s="134"/>
      <c r="BM41" s="134"/>
      <c r="BN41" s="135"/>
      <c r="BO41" s="133"/>
      <c r="BP41" s="134"/>
      <c r="BQ41" s="134"/>
      <c r="BR41" s="135"/>
      <c r="BS41" s="133"/>
      <c r="BT41" s="134"/>
      <c r="BU41" s="134"/>
      <c r="BV41" s="135"/>
      <c r="BW41" s="133"/>
      <c r="BX41" s="134"/>
      <c r="BY41" s="134"/>
      <c r="BZ41" s="135"/>
      <c r="CA41" s="133"/>
      <c r="CB41" s="134"/>
      <c r="CC41" s="134"/>
      <c r="CD41" s="135"/>
      <c r="CE41" s="133"/>
      <c r="CF41" s="134"/>
      <c r="CG41" s="134"/>
      <c r="CH41" s="135"/>
      <c r="CI41" s="31"/>
      <c r="CJ41" s="272"/>
      <c r="CK41" s="272"/>
      <c r="CL41" s="31"/>
    </row>
    <row r="42" spans="1:90" s="205" customFormat="1" ht="14.5" customHeight="1" x14ac:dyDescent="0.35">
      <c r="A42" s="31"/>
      <c r="B42" s="109"/>
      <c r="C42" s="31"/>
      <c r="D42" s="108"/>
      <c r="E42" s="107"/>
      <c r="F42" s="29"/>
      <c r="G42" s="133"/>
      <c r="H42" s="134"/>
      <c r="I42" s="134"/>
      <c r="J42" s="135"/>
      <c r="K42" s="133"/>
      <c r="L42" s="134"/>
      <c r="M42" s="134"/>
      <c r="N42" s="135"/>
      <c r="O42" s="133"/>
      <c r="P42" s="134"/>
      <c r="Q42" s="134"/>
      <c r="R42" s="135"/>
      <c r="S42" s="133"/>
      <c r="T42" s="134"/>
      <c r="U42" s="134"/>
      <c r="V42" s="135"/>
      <c r="W42" s="133"/>
      <c r="X42" s="134"/>
      <c r="Y42" s="134"/>
      <c r="Z42" s="135"/>
      <c r="AA42" s="133"/>
      <c r="AB42" s="134"/>
      <c r="AC42" s="134"/>
      <c r="AD42" s="135"/>
      <c r="AE42" s="133"/>
      <c r="AF42" s="134"/>
      <c r="AG42" s="134"/>
      <c r="AH42" s="135"/>
      <c r="AI42" s="136"/>
      <c r="AJ42" s="134"/>
      <c r="AK42" s="134"/>
      <c r="AL42" s="135"/>
      <c r="AM42" s="133"/>
      <c r="AN42" s="134"/>
      <c r="AO42" s="134"/>
      <c r="AP42" s="135"/>
      <c r="AQ42" s="133"/>
      <c r="AR42" s="134"/>
      <c r="AS42" s="134"/>
      <c r="AT42" s="135"/>
      <c r="AU42" s="133"/>
      <c r="AV42" s="134"/>
      <c r="AW42" s="134"/>
      <c r="AX42" s="135"/>
      <c r="AY42" s="133"/>
      <c r="AZ42" s="134"/>
      <c r="BA42" s="134"/>
      <c r="BB42" s="135"/>
      <c r="BC42" s="133"/>
      <c r="BD42" s="134"/>
      <c r="BE42" s="134"/>
      <c r="BF42" s="135"/>
      <c r="BG42" s="133"/>
      <c r="BH42" s="134"/>
      <c r="BI42" s="134"/>
      <c r="BJ42" s="135"/>
      <c r="BK42" s="133"/>
      <c r="BL42" s="134"/>
      <c r="BM42" s="134"/>
      <c r="BN42" s="135"/>
      <c r="BO42" s="133"/>
      <c r="BP42" s="134"/>
      <c r="BQ42" s="134"/>
      <c r="BR42" s="135"/>
      <c r="BS42" s="133"/>
      <c r="BT42" s="134"/>
      <c r="BU42" s="134"/>
      <c r="BV42" s="135"/>
      <c r="BW42" s="133"/>
      <c r="BX42" s="134"/>
      <c r="BY42" s="134"/>
      <c r="BZ42" s="135"/>
      <c r="CA42" s="133"/>
      <c r="CB42" s="134"/>
      <c r="CC42" s="134"/>
      <c r="CD42" s="135"/>
      <c r="CE42" s="133"/>
      <c r="CF42" s="134"/>
      <c r="CG42" s="134"/>
      <c r="CH42" s="135"/>
      <c r="CI42" s="31"/>
      <c r="CJ42" s="272"/>
      <c r="CK42" s="272"/>
      <c r="CL42" s="31"/>
    </row>
    <row r="43" spans="1:90" s="205" customFormat="1" ht="14.5" customHeight="1" x14ac:dyDescent="0.35">
      <c r="A43" s="31"/>
      <c r="B43" s="109"/>
      <c r="C43" s="31"/>
      <c r="D43" s="108"/>
      <c r="E43" s="107"/>
      <c r="F43" s="29"/>
      <c r="G43" s="133"/>
      <c r="H43" s="134"/>
      <c r="I43" s="134"/>
      <c r="J43" s="135"/>
      <c r="K43" s="133"/>
      <c r="L43" s="134"/>
      <c r="M43" s="134"/>
      <c r="N43" s="135"/>
      <c r="O43" s="133"/>
      <c r="P43" s="134"/>
      <c r="Q43" s="134"/>
      <c r="R43" s="135"/>
      <c r="S43" s="133"/>
      <c r="T43" s="134"/>
      <c r="U43" s="134"/>
      <c r="V43" s="135"/>
      <c r="W43" s="133"/>
      <c r="X43" s="134"/>
      <c r="Y43" s="134"/>
      <c r="Z43" s="135"/>
      <c r="AA43" s="133"/>
      <c r="AB43" s="134"/>
      <c r="AC43" s="134"/>
      <c r="AD43" s="135"/>
      <c r="AE43" s="133"/>
      <c r="AF43" s="134"/>
      <c r="AG43" s="134"/>
      <c r="AH43" s="135"/>
      <c r="AI43" s="136"/>
      <c r="AJ43" s="134"/>
      <c r="AK43" s="134"/>
      <c r="AL43" s="135"/>
      <c r="AM43" s="133"/>
      <c r="AN43" s="134"/>
      <c r="AO43" s="134"/>
      <c r="AP43" s="135"/>
      <c r="AQ43" s="133"/>
      <c r="AR43" s="134"/>
      <c r="AS43" s="134"/>
      <c r="AT43" s="135"/>
      <c r="AU43" s="133"/>
      <c r="AV43" s="134"/>
      <c r="AW43" s="134"/>
      <c r="AX43" s="135"/>
      <c r="AY43" s="133"/>
      <c r="AZ43" s="134"/>
      <c r="BA43" s="134"/>
      <c r="BB43" s="135"/>
      <c r="BC43" s="133"/>
      <c r="BD43" s="134"/>
      <c r="BE43" s="134"/>
      <c r="BF43" s="135"/>
      <c r="BG43" s="133"/>
      <c r="BH43" s="134"/>
      <c r="BI43" s="134"/>
      <c r="BJ43" s="135"/>
      <c r="BK43" s="133"/>
      <c r="BL43" s="134"/>
      <c r="BM43" s="134"/>
      <c r="BN43" s="135"/>
      <c r="BO43" s="133"/>
      <c r="BP43" s="134"/>
      <c r="BQ43" s="134"/>
      <c r="BR43" s="135"/>
      <c r="BS43" s="133"/>
      <c r="BT43" s="134"/>
      <c r="BU43" s="134"/>
      <c r="BV43" s="135"/>
      <c r="BW43" s="133"/>
      <c r="BX43" s="134"/>
      <c r="BY43" s="134"/>
      <c r="BZ43" s="135"/>
      <c r="CA43" s="133"/>
      <c r="CB43" s="134"/>
      <c r="CC43" s="134"/>
      <c r="CD43" s="135"/>
      <c r="CE43" s="133"/>
      <c r="CF43" s="134"/>
      <c r="CG43" s="134"/>
      <c r="CH43" s="135"/>
      <c r="CI43" s="31"/>
      <c r="CJ43" s="272"/>
      <c r="CK43" s="272"/>
      <c r="CL43" s="31"/>
    </row>
    <row r="44" spans="1:90" s="205" customFormat="1" ht="14.5" customHeight="1" x14ac:dyDescent="0.35">
      <c r="A44" s="31"/>
      <c r="B44" s="109"/>
      <c r="C44" s="31"/>
      <c r="D44" s="108"/>
      <c r="E44" s="108"/>
      <c r="F44" s="99"/>
      <c r="G44" s="50"/>
      <c r="H44" s="49"/>
      <c r="I44" s="49"/>
      <c r="J44" s="51"/>
      <c r="K44" s="50"/>
      <c r="L44" s="49"/>
      <c r="M44" s="49"/>
      <c r="N44" s="51"/>
      <c r="O44" s="50"/>
      <c r="P44" s="49"/>
      <c r="Q44" s="49"/>
      <c r="R44" s="51"/>
      <c r="S44" s="50"/>
      <c r="T44" s="49"/>
      <c r="U44" s="49"/>
      <c r="V44" s="51"/>
      <c r="W44" s="50"/>
      <c r="X44" s="49"/>
      <c r="Y44" s="49"/>
      <c r="Z44" s="51"/>
      <c r="AA44" s="50"/>
      <c r="AB44" s="49"/>
      <c r="AC44" s="49"/>
      <c r="AD44" s="51"/>
      <c r="AE44" s="50"/>
      <c r="AF44" s="49"/>
      <c r="AG44" s="49"/>
      <c r="AH44" s="51"/>
      <c r="AI44" s="48"/>
      <c r="AJ44" s="49"/>
      <c r="AK44" s="49"/>
      <c r="AL44" s="51"/>
      <c r="AM44" s="50"/>
      <c r="AN44" s="49"/>
      <c r="AO44" s="49"/>
      <c r="AP44" s="51"/>
      <c r="AQ44" s="50"/>
      <c r="AR44" s="49"/>
      <c r="AS44" s="49"/>
      <c r="AT44" s="51"/>
      <c r="AU44" s="50"/>
      <c r="AV44" s="49"/>
      <c r="AW44" s="49"/>
      <c r="AX44" s="51"/>
      <c r="AY44" s="50"/>
      <c r="AZ44" s="49"/>
      <c r="BA44" s="49"/>
      <c r="BB44" s="51"/>
      <c r="BC44" s="50"/>
      <c r="BD44" s="49"/>
      <c r="BE44" s="49"/>
      <c r="BF44" s="51"/>
      <c r="BG44" s="50"/>
      <c r="BH44" s="49"/>
      <c r="BI44" s="49"/>
      <c r="BJ44" s="51"/>
      <c r="BK44" s="50"/>
      <c r="BL44" s="49"/>
      <c r="BM44" s="49"/>
      <c r="BN44" s="51"/>
      <c r="BO44" s="50"/>
      <c r="BP44" s="49"/>
      <c r="BQ44" s="49"/>
      <c r="BR44" s="51"/>
      <c r="BS44" s="50"/>
      <c r="BT44" s="49"/>
      <c r="BU44" s="49"/>
      <c r="BV44" s="51"/>
      <c r="BW44" s="50"/>
      <c r="BX44" s="49"/>
      <c r="BY44" s="49"/>
      <c r="BZ44" s="51"/>
      <c r="CA44" s="50"/>
      <c r="CB44" s="49"/>
      <c r="CC44" s="49"/>
      <c r="CD44" s="51"/>
      <c r="CE44" s="50"/>
      <c r="CF44" s="49"/>
      <c r="CG44" s="49"/>
      <c r="CH44" s="51"/>
      <c r="CI44" s="31"/>
      <c r="CJ44" s="272"/>
      <c r="CK44" s="272"/>
      <c r="CL44" s="31"/>
    </row>
    <row r="45" spans="1:90" s="205" customFormat="1" ht="14.5" customHeight="1" x14ac:dyDescent="0.35">
      <c r="A45" s="32"/>
      <c r="B45" s="110"/>
      <c r="C45" s="32"/>
      <c r="D45" s="111"/>
      <c r="E45" s="106"/>
      <c r="F45" s="30"/>
      <c r="G45" s="56"/>
      <c r="H45" s="55"/>
      <c r="I45" s="55"/>
      <c r="J45" s="57"/>
      <c r="K45" s="56"/>
      <c r="L45" s="55"/>
      <c r="M45" s="55"/>
      <c r="N45" s="57"/>
      <c r="O45" s="56"/>
      <c r="P45" s="55"/>
      <c r="Q45" s="55"/>
      <c r="R45" s="57"/>
      <c r="S45" s="56"/>
      <c r="T45" s="55"/>
      <c r="U45" s="55"/>
      <c r="V45" s="57"/>
      <c r="W45" s="56"/>
      <c r="X45" s="55"/>
      <c r="Y45" s="55"/>
      <c r="Z45" s="57"/>
      <c r="AA45" s="56"/>
      <c r="AB45" s="55"/>
      <c r="AC45" s="55"/>
      <c r="AD45" s="57"/>
      <c r="AE45" s="56"/>
      <c r="AF45" s="55"/>
      <c r="AG45" s="55"/>
      <c r="AH45" s="57"/>
      <c r="AI45" s="54"/>
      <c r="AJ45" s="55"/>
      <c r="AK45" s="55"/>
      <c r="AL45" s="57"/>
      <c r="AM45" s="56"/>
      <c r="AN45" s="55"/>
      <c r="AO45" s="55"/>
      <c r="AP45" s="57"/>
      <c r="AQ45" s="56"/>
      <c r="AR45" s="55"/>
      <c r="AS45" s="55"/>
      <c r="AT45" s="57"/>
      <c r="AU45" s="56"/>
      <c r="AV45" s="55"/>
      <c r="AW45" s="55"/>
      <c r="AX45" s="57"/>
      <c r="AY45" s="56"/>
      <c r="AZ45" s="55"/>
      <c r="BA45" s="55"/>
      <c r="BB45" s="57"/>
      <c r="BC45" s="56"/>
      <c r="BD45" s="55"/>
      <c r="BE45" s="55"/>
      <c r="BF45" s="57"/>
      <c r="BG45" s="56"/>
      <c r="BH45" s="55"/>
      <c r="BI45" s="55"/>
      <c r="BJ45" s="57"/>
      <c r="BK45" s="56"/>
      <c r="BL45" s="55"/>
      <c r="BM45" s="55"/>
      <c r="BN45" s="57"/>
      <c r="BO45" s="56"/>
      <c r="BP45" s="55"/>
      <c r="BQ45" s="55"/>
      <c r="BR45" s="57"/>
      <c r="BS45" s="56"/>
      <c r="BT45" s="55"/>
      <c r="BU45" s="55"/>
      <c r="BV45" s="57"/>
      <c r="BW45" s="56"/>
      <c r="BX45" s="55"/>
      <c r="BY45" s="55"/>
      <c r="BZ45" s="57"/>
      <c r="CA45" s="56"/>
      <c r="CB45" s="55"/>
      <c r="CC45" s="55"/>
      <c r="CD45" s="57"/>
      <c r="CE45" s="56"/>
      <c r="CF45" s="55"/>
      <c r="CG45" s="55"/>
      <c r="CH45" s="57"/>
      <c r="CI45" s="32"/>
      <c r="CJ45" s="275"/>
      <c r="CK45" s="275"/>
      <c r="CL45" s="32"/>
    </row>
    <row r="46" spans="1:90" ht="14.5" customHeight="1" x14ac:dyDescent="0.35">
      <c r="A46" s="33"/>
      <c r="B46" s="112"/>
      <c r="C46" s="33"/>
      <c r="D46" s="113"/>
      <c r="E46" s="113"/>
      <c r="F46" s="204"/>
      <c r="G46" s="62"/>
      <c r="H46" s="61"/>
      <c r="I46" s="61"/>
      <c r="J46" s="63"/>
      <c r="K46" s="62"/>
      <c r="L46" s="61"/>
      <c r="M46" s="61"/>
      <c r="N46" s="63"/>
      <c r="O46" s="62"/>
      <c r="P46" s="61"/>
      <c r="Q46" s="61"/>
      <c r="R46" s="63"/>
      <c r="S46" s="62"/>
      <c r="T46" s="61"/>
      <c r="U46" s="61"/>
      <c r="V46" s="63"/>
      <c r="W46" s="62"/>
      <c r="X46" s="61"/>
      <c r="Y46" s="61"/>
      <c r="Z46" s="63"/>
      <c r="AA46" s="62"/>
      <c r="AB46" s="61"/>
      <c r="AC46" s="61"/>
      <c r="AD46" s="63"/>
      <c r="AE46" s="62"/>
      <c r="AF46" s="61"/>
      <c r="AG46" s="61"/>
      <c r="AH46" s="63"/>
      <c r="AI46" s="60"/>
      <c r="AJ46" s="61"/>
      <c r="AK46" s="61"/>
      <c r="AL46" s="63"/>
      <c r="AM46" s="62"/>
      <c r="AN46" s="61"/>
      <c r="AO46" s="61"/>
      <c r="AP46" s="63"/>
      <c r="AQ46" s="62"/>
      <c r="AR46" s="61"/>
      <c r="AS46" s="61"/>
      <c r="AT46" s="63"/>
      <c r="AU46" s="62"/>
      <c r="AV46" s="61"/>
      <c r="AW46" s="61"/>
      <c r="AX46" s="63"/>
      <c r="AY46" s="62"/>
      <c r="AZ46" s="61"/>
      <c r="BA46" s="61"/>
      <c r="BB46" s="63"/>
      <c r="BC46" s="62"/>
      <c r="BD46" s="61"/>
      <c r="BE46" s="61"/>
      <c r="BF46" s="63"/>
      <c r="BG46" s="62"/>
      <c r="BH46" s="61"/>
      <c r="BI46" s="61"/>
      <c r="BJ46" s="63"/>
      <c r="BK46" s="62"/>
      <c r="BL46" s="61"/>
      <c r="BM46" s="61"/>
      <c r="BN46" s="63"/>
      <c r="BO46" s="62"/>
      <c r="BP46" s="61"/>
      <c r="BQ46" s="61"/>
      <c r="BR46" s="63"/>
      <c r="BS46" s="62"/>
      <c r="BT46" s="61"/>
      <c r="BU46" s="61"/>
      <c r="BV46" s="63"/>
      <c r="BW46" s="62"/>
      <c r="BX46" s="61"/>
      <c r="BY46" s="61"/>
      <c r="BZ46" s="63"/>
      <c r="CA46" s="62"/>
      <c r="CB46" s="61"/>
      <c r="CC46" s="61"/>
      <c r="CD46" s="63"/>
      <c r="CE46" s="62"/>
      <c r="CF46" s="61"/>
      <c r="CG46" s="61"/>
      <c r="CH46" s="63"/>
      <c r="CI46" s="33"/>
      <c r="CJ46" s="276"/>
      <c r="CK46" s="276"/>
      <c r="CL46" s="33"/>
    </row>
    <row r="47" spans="1:90" ht="14.5" customHeight="1" x14ac:dyDescent="0.35">
      <c r="A47" s="31"/>
      <c r="B47" s="109"/>
      <c r="C47" s="31"/>
      <c r="D47" s="114"/>
      <c r="E47" s="115"/>
      <c r="F47" s="29"/>
      <c r="G47" s="50"/>
      <c r="H47" s="49"/>
      <c r="I47" s="49"/>
      <c r="J47" s="51"/>
      <c r="K47" s="50"/>
      <c r="L47" s="49"/>
      <c r="M47" s="49"/>
      <c r="N47" s="51"/>
      <c r="O47" s="50"/>
      <c r="P47" s="49"/>
      <c r="Q47" s="49"/>
      <c r="R47" s="51"/>
      <c r="S47" s="50"/>
      <c r="T47" s="49"/>
      <c r="U47" s="49"/>
      <c r="V47" s="51"/>
      <c r="W47" s="50"/>
      <c r="X47" s="49"/>
      <c r="Y47" s="49"/>
      <c r="Z47" s="51"/>
      <c r="AA47" s="50"/>
      <c r="AB47" s="49"/>
      <c r="AC47" s="49"/>
      <c r="AD47" s="51"/>
      <c r="AE47" s="50"/>
      <c r="AF47" s="49"/>
      <c r="AG47" s="49"/>
      <c r="AH47" s="51"/>
      <c r="AI47" s="48"/>
      <c r="AJ47" s="49"/>
      <c r="AK47" s="49"/>
      <c r="AL47" s="51"/>
      <c r="AM47" s="50"/>
      <c r="AN47" s="49"/>
      <c r="AO47" s="49"/>
      <c r="AP47" s="51"/>
      <c r="AQ47" s="50"/>
      <c r="AR47" s="49"/>
      <c r="AS47" s="49"/>
      <c r="AT47" s="51"/>
      <c r="AU47" s="50"/>
      <c r="AV47" s="49"/>
      <c r="AW47" s="49"/>
      <c r="AX47" s="51"/>
      <c r="AY47" s="50"/>
      <c r="AZ47" s="49"/>
      <c r="BA47" s="49"/>
      <c r="BB47" s="51"/>
      <c r="BC47" s="50"/>
      <c r="BD47" s="49"/>
      <c r="BE47" s="49"/>
      <c r="BF47" s="51"/>
      <c r="BG47" s="50"/>
      <c r="BH47" s="49"/>
      <c r="BI47" s="49"/>
      <c r="BJ47" s="51"/>
      <c r="BK47" s="50"/>
      <c r="BL47" s="49"/>
      <c r="BM47" s="49"/>
      <c r="BN47" s="51"/>
      <c r="BO47" s="50"/>
      <c r="BP47" s="49"/>
      <c r="BQ47" s="49"/>
      <c r="BR47" s="51"/>
      <c r="BS47" s="50"/>
      <c r="BT47" s="49"/>
      <c r="BU47" s="49"/>
      <c r="BV47" s="51"/>
      <c r="BW47" s="50"/>
      <c r="BX47" s="49"/>
      <c r="BY47" s="49"/>
      <c r="BZ47" s="51"/>
      <c r="CA47" s="50"/>
      <c r="CB47" s="49"/>
      <c r="CC47" s="49"/>
      <c r="CD47" s="51"/>
      <c r="CE47" s="50"/>
      <c r="CF47" s="49"/>
      <c r="CG47" s="49"/>
      <c r="CH47" s="51"/>
      <c r="CI47" s="31"/>
      <c r="CJ47" s="272"/>
      <c r="CK47" s="272"/>
      <c r="CL47" s="31"/>
    </row>
    <row r="48" spans="1:90" ht="14.5" customHeight="1" x14ac:dyDescent="0.35">
      <c r="A48" s="31"/>
      <c r="B48" s="31"/>
      <c r="C48" s="31"/>
      <c r="D48" s="108"/>
      <c r="E48" s="107"/>
      <c r="F48" s="28"/>
      <c r="G48" s="50"/>
      <c r="H48" s="49"/>
      <c r="I48" s="49"/>
      <c r="J48" s="51"/>
      <c r="K48" s="50"/>
      <c r="L48" s="49"/>
      <c r="M48" s="49"/>
      <c r="N48" s="51"/>
      <c r="O48" s="50"/>
      <c r="P48" s="49"/>
      <c r="Q48" s="49"/>
      <c r="R48" s="51"/>
      <c r="S48" s="50"/>
      <c r="T48" s="49"/>
      <c r="U48" s="49"/>
      <c r="V48" s="51"/>
      <c r="W48" s="50"/>
      <c r="X48" s="49"/>
      <c r="Y48" s="49"/>
      <c r="Z48" s="51"/>
      <c r="AA48" s="50"/>
      <c r="AB48" s="49"/>
      <c r="AC48" s="49"/>
      <c r="AD48" s="51"/>
      <c r="AE48" s="50"/>
      <c r="AF48" s="49"/>
      <c r="AG48" s="49"/>
      <c r="AH48" s="51"/>
      <c r="AI48" s="48"/>
      <c r="AJ48" s="49"/>
      <c r="AK48" s="49"/>
      <c r="AL48" s="51"/>
      <c r="AM48" s="50"/>
      <c r="AN48" s="49"/>
      <c r="AO48" s="49"/>
      <c r="AP48" s="51"/>
      <c r="AQ48" s="50"/>
      <c r="AR48" s="49"/>
      <c r="AS48" s="49"/>
      <c r="AT48" s="51"/>
      <c r="AU48" s="50"/>
      <c r="AV48" s="49"/>
      <c r="AW48" s="49"/>
      <c r="AX48" s="51"/>
      <c r="AY48" s="50"/>
      <c r="AZ48" s="49"/>
      <c r="BA48" s="49"/>
      <c r="BB48" s="51"/>
      <c r="BC48" s="50"/>
      <c r="BD48" s="49"/>
      <c r="BE48" s="49"/>
      <c r="BF48" s="51"/>
      <c r="BG48" s="50"/>
      <c r="BH48" s="49"/>
      <c r="BI48" s="49"/>
      <c r="BJ48" s="51"/>
      <c r="BK48" s="50"/>
      <c r="BL48" s="49"/>
      <c r="BM48" s="49"/>
      <c r="BN48" s="51"/>
      <c r="BO48" s="50"/>
      <c r="BP48" s="49"/>
      <c r="BQ48" s="49"/>
      <c r="BR48" s="51"/>
      <c r="BS48" s="50"/>
      <c r="BT48" s="49"/>
      <c r="BU48" s="49"/>
      <c r="BV48" s="51"/>
      <c r="BW48" s="50"/>
      <c r="BX48" s="49"/>
      <c r="BY48" s="49"/>
      <c r="BZ48" s="51"/>
      <c r="CA48" s="50"/>
      <c r="CB48" s="49"/>
      <c r="CC48" s="49"/>
      <c r="CD48" s="51"/>
      <c r="CE48" s="50"/>
      <c r="CF48" s="49"/>
      <c r="CG48" s="49"/>
      <c r="CH48" s="51"/>
      <c r="CI48" s="31"/>
      <c r="CJ48" s="272"/>
      <c r="CK48" s="272"/>
      <c r="CL48" s="31"/>
    </row>
    <row r="49" spans="1:90" ht="14.5" customHeight="1" x14ac:dyDescent="0.35">
      <c r="A49" s="31"/>
      <c r="B49" s="31"/>
      <c r="C49" s="31"/>
      <c r="D49" s="114"/>
      <c r="E49" s="115"/>
      <c r="F49" s="28"/>
      <c r="G49" s="50"/>
      <c r="H49" s="49"/>
      <c r="I49" s="49"/>
      <c r="J49" s="51"/>
      <c r="K49" s="50"/>
      <c r="L49" s="49"/>
      <c r="M49" s="49"/>
      <c r="N49" s="51"/>
      <c r="O49" s="50"/>
      <c r="P49" s="49"/>
      <c r="Q49" s="49"/>
      <c r="R49" s="51"/>
      <c r="S49" s="50"/>
      <c r="T49" s="49"/>
      <c r="U49" s="49"/>
      <c r="V49" s="51"/>
      <c r="W49" s="50"/>
      <c r="X49" s="49"/>
      <c r="Y49" s="49"/>
      <c r="Z49" s="51"/>
      <c r="AA49" s="50"/>
      <c r="AB49" s="49"/>
      <c r="AC49" s="49"/>
      <c r="AD49" s="51"/>
      <c r="AE49" s="50"/>
      <c r="AF49" s="49"/>
      <c r="AG49" s="49"/>
      <c r="AH49" s="51"/>
      <c r="AI49" s="48"/>
      <c r="AJ49" s="49"/>
      <c r="AK49" s="49"/>
      <c r="AL49" s="51"/>
      <c r="AM49" s="50"/>
      <c r="AN49" s="49"/>
      <c r="AO49" s="49"/>
      <c r="AP49" s="51"/>
      <c r="AQ49" s="50"/>
      <c r="AR49" s="49"/>
      <c r="AS49" s="49"/>
      <c r="AT49" s="51"/>
      <c r="AU49" s="50"/>
      <c r="AV49" s="49"/>
      <c r="AW49" s="49"/>
      <c r="AX49" s="51"/>
      <c r="AY49" s="50"/>
      <c r="AZ49" s="49"/>
      <c r="BA49" s="49"/>
      <c r="BB49" s="51"/>
      <c r="BC49" s="50"/>
      <c r="BD49" s="49"/>
      <c r="BE49" s="49"/>
      <c r="BF49" s="51"/>
      <c r="BG49" s="50"/>
      <c r="BH49" s="49"/>
      <c r="BI49" s="49"/>
      <c r="BJ49" s="51"/>
      <c r="BK49" s="50"/>
      <c r="BL49" s="49"/>
      <c r="BM49" s="49"/>
      <c r="BN49" s="51"/>
      <c r="BO49" s="50"/>
      <c r="BP49" s="49"/>
      <c r="BQ49" s="49"/>
      <c r="BR49" s="51"/>
      <c r="BS49" s="50"/>
      <c r="BT49" s="49"/>
      <c r="BU49" s="49"/>
      <c r="BV49" s="51"/>
      <c r="BW49" s="50"/>
      <c r="BX49" s="49"/>
      <c r="BY49" s="49"/>
      <c r="BZ49" s="51"/>
      <c r="CA49" s="50"/>
      <c r="CB49" s="49"/>
      <c r="CC49" s="49"/>
      <c r="CD49" s="51"/>
      <c r="CE49" s="50"/>
      <c r="CF49" s="49"/>
      <c r="CG49" s="49"/>
      <c r="CH49" s="51"/>
      <c r="CI49" s="31"/>
      <c r="CJ49" s="272"/>
      <c r="CK49" s="272"/>
      <c r="CL49" s="31"/>
    </row>
    <row r="50" spans="1:90" ht="14.5" customHeight="1" x14ac:dyDescent="0.35">
      <c r="A50" s="31"/>
      <c r="B50" s="31"/>
      <c r="C50" s="31"/>
      <c r="D50" s="114"/>
      <c r="E50" s="115"/>
      <c r="F50" s="28"/>
      <c r="G50" s="50"/>
      <c r="H50" s="49"/>
      <c r="I50" s="49"/>
      <c r="J50" s="51"/>
      <c r="K50" s="50"/>
      <c r="L50" s="49"/>
      <c r="M50" s="49"/>
      <c r="N50" s="51"/>
      <c r="O50" s="50"/>
      <c r="P50" s="49"/>
      <c r="Q50" s="49"/>
      <c r="R50" s="51"/>
      <c r="S50" s="50"/>
      <c r="T50" s="49"/>
      <c r="U50" s="49"/>
      <c r="V50" s="51"/>
      <c r="W50" s="50"/>
      <c r="X50" s="49"/>
      <c r="Y50" s="49"/>
      <c r="Z50" s="51"/>
      <c r="AA50" s="50"/>
      <c r="AB50" s="49"/>
      <c r="AC50" s="49"/>
      <c r="AD50" s="51"/>
      <c r="AE50" s="50"/>
      <c r="AF50" s="49"/>
      <c r="AG50" s="49"/>
      <c r="AH50" s="51"/>
      <c r="AI50" s="48"/>
      <c r="AJ50" s="49"/>
      <c r="AK50" s="49"/>
      <c r="AL50" s="51"/>
      <c r="AM50" s="50"/>
      <c r="AN50" s="49"/>
      <c r="AO50" s="49"/>
      <c r="AP50" s="51"/>
      <c r="AQ50" s="50"/>
      <c r="AR50" s="49"/>
      <c r="AS50" s="49"/>
      <c r="AT50" s="51"/>
      <c r="AU50" s="50"/>
      <c r="AV50" s="49"/>
      <c r="AW50" s="49"/>
      <c r="AX50" s="51"/>
      <c r="AY50" s="50"/>
      <c r="AZ50" s="49"/>
      <c r="BA50" s="49"/>
      <c r="BB50" s="51"/>
      <c r="BC50" s="50"/>
      <c r="BD50" s="49"/>
      <c r="BE50" s="49"/>
      <c r="BF50" s="51"/>
      <c r="BG50" s="50"/>
      <c r="BH50" s="49"/>
      <c r="BI50" s="49"/>
      <c r="BJ50" s="51"/>
      <c r="BK50" s="50"/>
      <c r="BL50" s="49"/>
      <c r="BM50" s="49"/>
      <c r="BN50" s="51"/>
      <c r="BO50" s="50"/>
      <c r="BP50" s="49"/>
      <c r="BQ50" s="49"/>
      <c r="BR50" s="51"/>
      <c r="BS50" s="50"/>
      <c r="BT50" s="49"/>
      <c r="BU50" s="49"/>
      <c r="BV50" s="51"/>
      <c r="BW50" s="50"/>
      <c r="BX50" s="49"/>
      <c r="BY50" s="49"/>
      <c r="BZ50" s="51"/>
      <c r="CA50" s="50"/>
      <c r="CB50" s="49"/>
      <c r="CC50" s="49"/>
      <c r="CD50" s="51"/>
      <c r="CE50" s="50"/>
      <c r="CF50" s="49"/>
      <c r="CG50" s="49"/>
      <c r="CH50" s="51"/>
      <c r="CI50" s="31"/>
      <c r="CJ50" s="272"/>
      <c r="CK50" s="272"/>
      <c r="CL50" s="31"/>
    </row>
    <row r="51" spans="1:90" ht="14.5" customHeight="1" x14ac:dyDescent="0.35">
      <c r="A51" s="31"/>
      <c r="B51" s="116"/>
      <c r="C51" s="31"/>
      <c r="D51" s="108"/>
      <c r="E51" s="107"/>
      <c r="F51" s="29"/>
      <c r="G51" s="50"/>
      <c r="H51" s="49"/>
      <c r="I51" s="49"/>
      <c r="J51" s="51"/>
      <c r="K51" s="50"/>
      <c r="L51" s="49"/>
      <c r="M51" s="49"/>
      <c r="N51" s="51"/>
      <c r="O51" s="50"/>
      <c r="P51" s="49"/>
      <c r="Q51" s="49"/>
      <c r="R51" s="51"/>
      <c r="S51" s="50"/>
      <c r="T51" s="49"/>
      <c r="U51" s="49"/>
      <c r="V51" s="51"/>
      <c r="W51" s="50"/>
      <c r="X51" s="49"/>
      <c r="Y51" s="49"/>
      <c r="Z51" s="51"/>
      <c r="AA51" s="50"/>
      <c r="AB51" s="49"/>
      <c r="AC51" s="49"/>
      <c r="AD51" s="51"/>
      <c r="AE51" s="50"/>
      <c r="AF51" s="49"/>
      <c r="AG51" s="49"/>
      <c r="AH51" s="51"/>
      <c r="AI51" s="48"/>
      <c r="AJ51" s="49"/>
      <c r="AK51" s="49"/>
      <c r="AL51" s="51"/>
      <c r="AM51" s="50"/>
      <c r="AN51" s="49"/>
      <c r="AO51" s="49"/>
      <c r="AP51" s="51"/>
      <c r="AQ51" s="50"/>
      <c r="AR51" s="49"/>
      <c r="AS51" s="49"/>
      <c r="AT51" s="51"/>
      <c r="AU51" s="50"/>
      <c r="AV51" s="49"/>
      <c r="AW51" s="49"/>
      <c r="AX51" s="51"/>
      <c r="AY51" s="50"/>
      <c r="AZ51" s="49"/>
      <c r="BA51" s="49"/>
      <c r="BB51" s="51"/>
      <c r="BC51" s="50"/>
      <c r="BD51" s="49"/>
      <c r="BE51" s="49"/>
      <c r="BF51" s="51"/>
      <c r="BG51" s="50"/>
      <c r="BH51" s="49"/>
      <c r="BI51" s="49"/>
      <c r="BJ51" s="51"/>
      <c r="BK51" s="50"/>
      <c r="BL51" s="49"/>
      <c r="BM51" s="49"/>
      <c r="BN51" s="51"/>
      <c r="BO51" s="50"/>
      <c r="BP51" s="49"/>
      <c r="BQ51" s="49"/>
      <c r="BR51" s="51"/>
      <c r="BS51" s="50"/>
      <c r="BT51" s="49"/>
      <c r="BU51" s="49"/>
      <c r="BV51" s="51"/>
      <c r="BW51" s="50"/>
      <c r="BX51" s="49"/>
      <c r="BY51" s="49"/>
      <c r="BZ51" s="51"/>
      <c r="CA51" s="50"/>
      <c r="CB51" s="49"/>
      <c r="CC51" s="49"/>
      <c r="CD51" s="51"/>
      <c r="CE51" s="50"/>
      <c r="CF51" s="49"/>
      <c r="CG51" s="49"/>
      <c r="CH51" s="51"/>
      <c r="CI51" s="31"/>
      <c r="CJ51" s="272"/>
      <c r="CK51" s="272"/>
      <c r="CL51" s="31"/>
    </row>
    <row r="52" spans="1:90" ht="14.5" customHeight="1" x14ac:dyDescent="0.35">
      <c r="A52" s="31"/>
      <c r="B52" s="116"/>
      <c r="C52" s="31"/>
      <c r="D52" s="108"/>
      <c r="E52" s="107"/>
      <c r="F52" s="29"/>
      <c r="G52" s="50"/>
      <c r="H52" s="49"/>
      <c r="I52" s="49"/>
      <c r="J52" s="51"/>
      <c r="K52" s="50"/>
      <c r="L52" s="49"/>
      <c r="M52" s="49"/>
      <c r="N52" s="51"/>
      <c r="O52" s="50"/>
      <c r="P52" s="49"/>
      <c r="Q52" s="49"/>
      <c r="R52" s="51"/>
      <c r="S52" s="50"/>
      <c r="T52" s="49"/>
      <c r="U52" s="49"/>
      <c r="V52" s="51"/>
      <c r="W52" s="50"/>
      <c r="X52" s="49"/>
      <c r="Y52" s="49"/>
      <c r="Z52" s="51"/>
      <c r="AA52" s="50"/>
      <c r="AB52" s="49"/>
      <c r="AC52" s="49"/>
      <c r="AD52" s="51"/>
      <c r="AE52" s="50"/>
      <c r="AF52" s="49"/>
      <c r="AG52" s="49"/>
      <c r="AH52" s="51"/>
      <c r="AI52" s="48"/>
      <c r="AJ52" s="49"/>
      <c r="AK52" s="49"/>
      <c r="AL52" s="51"/>
      <c r="AM52" s="50"/>
      <c r="AN52" s="49"/>
      <c r="AO52" s="49"/>
      <c r="AP52" s="51"/>
      <c r="AQ52" s="50"/>
      <c r="AR52" s="49"/>
      <c r="AS52" s="49"/>
      <c r="AT52" s="51"/>
      <c r="AU52" s="50"/>
      <c r="AV52" s="49"/>
      <c r="AW52" s="49"/>
      <c r="AX52" s="51"/>
      <c r="AY52" s="50"/>
      <c r="AZ52" s="49"/>
      <c r="BA52" s="49"/>
      <c r="BB52" s="51"/>
      <c r="BC52" s="50"/>
      <c r="BD52" s="49"/>
      <c r="BE52" s="49"/>
      <c r="BF52" s="51"/>
      <c r="BG52" s="50"/>
      <c r="BH52" s="49"/>
      <c r="BI52" s="49"/>
      <c r="BJ52" s="51"/>
      <c r="BK52" s="50"/>
      <c r="BL52" s="49"/>
      <c r="BM52" s="49"/>
      <c r="BN52" s="51"/>
      <c r="BO52" s="50"/>
      <c r="BP52" s="49"/>
      <c r="BQ52" s="49"/>
      <c r="BR52" s="51"/>
      <c r="BS52" s="50"/>
      <c r="BT52" s="49"/>
      <c r="BU52" s="49"/>
      <c r="BV52" s="51"/>
      <c r="BW52" s="50"/>
      <c r="BX52" s="49"/>
      <c r="BY52" s="49"/>
      <c r="BZ52" s="51"/>
      <c r="CA52" s="50"/>
      <c r="CB52" s="49"/>
      <c r="CC52" s="49"/>
      <c r="CD52" s="51"/>
      <c r="CE52" s="50"/>
      <c r="CF52" s="49"/>
      <c r="CG52" s="49"/>
      <c r="CH52" s="51"/>
      <c r="CI52" s="31"/>
      <c r="CJ52" s="272"/>
      <c r="CK52" s="272"/>
      <c r="CL52" s="31"/>
    </row>
    <row r="53" spans="1:90" ht="14.5" customHeight="1" x14ac:dyDescent="0.35">
      <c r="A53" s="31"/>
      <c r="B53" s="116"/>
      <c r="C53" s="31"/>
      <c r="D53" s="108"/>
      <c r="E53" s="107"/>
      <c r="F53" s="29"/>
      <c r="G53" s="50"/>
      <c r="H53" s="49"/>
      <c r="I53" s="49"/>
      <c r="J53" s="51"/>
      <c r="K53" s="50"/>
      <c r="L53" s="49"/>
      <c r="M53" s="49"/>
      <c r="N53" s="51"/>
      <c r="O53" s="50"/>
      <c r="P53" s="49"/>
      <c r="Q53" s="49"/>
      <c r="R53" s="51"/>
      <c r="S53" s="50"/>
      <c r="T53" s="49"/>
      <c r="U53" s="49"/>
      <c r="V53" s="51"/>
      <c r="W53" s="50"/>
      <c r="X53" s="49"/>
      <c r="Y53" s="49"/>
      <c r="Z53" s="51"/>
      <c r="AA53" s="50"/>
      <c r="AB53" s="49"/>
      <c r="AC53" s="49"/>
      <c r="AD53" s="51"/>
      <c r="AE53" s="50"/>
      <c r="AF53" s="49"/>
      <c r="AG53" s="49"/>
      <c r="AH53" s="51"/>
      <c r="AI53" s="48"/>
      <c r="AJ53" s="49"/>
      <c r="AK53" s="49"/>
      <c r="AL53" s="51"/>
      <c r="AM53" s="50"/>
      <c r="AN53" s="49"/>
      <c r="AO53" s="49"/>
      <c r="AP53" s="51"/>
      <c r="AQ53" s="50"/>
      <c r="AR53" s="49"/>
      <c r="AS53" s="49"/>
      <c r="AT53" s="51"/>
      <c r="AU53" s="50"/>
      <c r="AV53" s="49"/>
      <c r="AW53" s="49"/>
      <c r="AX53" s="51"/>
      <c r="AY53" s="50"/>
      <c r="AZ53" s="49"/>
      <c r="BA53" s="49"/>
      <c r="BB53" s="51"/>
      <c r="BC53" s="50"/>
      <c r="BD53" s="49"/>
      <c r="BE53" s="49"/>
      <c r="BF53" s="51"/>
      <c r="BG53" s="50"/>
      <c r="BH53" s="49"/>
      <c r="BI53" s="49"/>
      <c r="BJ53" s="51"/>
      <c r="BK53" s="50"/>
      <c r="BL53" s="49"/>
      <c r="BM53" s="49"/>
      <c r="BN53" s="51"/>
      <c r="BO53" s="50"/>
      <c r="BP53" s="49"/>
      <c r="BQ53" s="49"/>
      <c r="BR53" s="51"/>
      <c r="BS53" s="50"/>
      <c r="BT53" s="49"/>
      <c r="BU53" s="49"/>
      <c r="BV53" s="51"/>
      <c r="BW53" s="50"/>
      <c r="BX53" s="49"/>
      <c r="BY53" s="49"/>
      <c r="BZ53" s="51"/>
      <c r="CA53" s="50"/>
      <c r="CB53" s="49"/>
      <c r="CC53" s="49"/>
      <c r="CD53" s="51"/>
      <c r="CE53" s="50"/>
      <c r="CF53" s="49"/>
      <c r="CG53" s="49"/>
      <c r="CH53" s="51"/>
      <c r="CI53" s="31"/>
      <c r="CJ53" s="272"/>
      <c r="CK53" s="272"/>
      <c r="CL53" s="31"/>
    </row>
    <row r="54" spans="1:90" ht="14.5" customHeight="1" x14ac:dyDescent="0.35">
      <c r="A54" s="32"/>
      <c r="B54" s="117"/>
      <c r="C54" s="32"/>
      <c r="D54" s="111"/>
      <c r="E54" s="118"/>
      <c r="F54" s="100"/>
      <c r="G54" s="54"/>
      <c r="H54" s="55"/>
      <c r="I54" s="55"/>
      <c r="J54" s="57"/>
      <c r="K54" s="56"/>
      <c r="L54" s="55"/>
      <c r="M54" s="55"/>
      <c r="N54" s="57"/>
      <c r="O54" s="56"/>
      <c r="P54" s="55"/>
      <c r="Q54" s="55"/>
      <c r="R54" s="57"/>
      <c r="S54" s="56"/>
      <c r="T54" s="55"/>
      <c r="U54" s="55"/>
      <c r="V54" s="57"/>
      <c r="W54" s="56"/>
      <c r="X54" s="55"/>
      <c r="Y54" s="55"/>
      <c r="Z54" s="57"/>
      <c r="AA54" s="56"/>
      <c r="AB54" s="55"/>
      <c r="AC54" s="55"/>
      <c r="AD54" s="57"/>
      <c r="AE54" s="56"/>
      <c r="AF54" s="55"/>
      <c r="AG54" s="55"/>
      <c r="AH54" s="57"/>
      <c r="AI54" s="54"/>
      <c r="AJ54" s="55"/>
      <c r="AK54" s="55"/>
      <c r="AL54" s="57"/>
      <c r="AM54" s="56"/>
      <c r="AN54" s="55"/>
      <c r="AO54" s="55"/>
      <c r="AP54" s="57"/>
      <c r="AQ54" s="56"/>
      <c r="AR54" s="55"/>
      <c r="AS54" s="55"/>
      <c r="AT54" s="57"/>
      <c r="AU54" s="56"/>
      <c r="AV54" s="55"/>
      <c r="AW54" s="55"/>
      <c r="AX54" s="57"/>
      <c r="AY54" s="56"/>
      <c r="AZ54" s="55"/>
      <c r="BA54" s="55"/>
      <c r="BB54" s="57"/>
      <c r="BC54" s="56"/>
      <c r="BD54" s="55"/>
      <c r="BE54" s="55"/>
      <c r="BF54" s="57"/>
      <c r="BG54" s="56"/>
      <c r="BH54" s="55"/>
      <c r="BI54" s="55"/>
      <c r="BJ54" s="57"/>
      <c r="BK54" s="56"/>
      <c r="BL54" s="55"/>
      <c r="BM54" s="55"/>
      <c r="BN54" s="57"/>
      <c r="BO54" s="56"/>
      <c r="BP54" s="55"/>
      <c r="BQ54" s="55"/>
      <c r="BR54" s="57"/>
      <c r="BS54" s="56"/>
      <c r="BT54" s="55"/>
      <c r="BU54" s="55"/>
      <c r="BV54" s="57"/>
      <c r="BW54" s="56"/>
      <c r="BX54" s="55"/>
      <c r="BY54" s="55"/>
      <c r="BZ54" s="57"/>
      <c r="CA54" s="56"/>
      <c r="CB54" s="55"/>
      <c r="CC54" s="55"/>
      <c r="CD54" s="57"/>
      <c r="CE54" s="56"/>
      <c r="CF54" s="55"/>
      <c r="CG54" s="55"/>
      <c r="CH54" s="57"/>
      <c r="CI54" s="32"/>
      <c r="CJ54" s="275"/>
      <c r="CK54" s="275"/>
      <c r="CL54" s="32"/>
    </row>
  </sheetData>
  <sheetProtection algorithmName="SHA-512" hashValue="QcGVXbm2SIWlo3d+ejz1idAh3b3Q/PpP0X067Hgq+pm9+UlMWKH9axkq61m1dI6TJjw5wGtuGSE3H8rxhUmGKw==" saltValue="5K+91s8a46PIyzKUKGs7pQ==" spinCount="100000" sheet="1" objects="1" scenarios="1"/>
  <mergeCells count="82">
    <mergeCell ref="W1:X1"/>
    <mergeCell ref="AA3:AD3"/>
    <mergeCell ref="AE3:AH3"/>
    <mergeCell ref="AI3:AL3"/>
    <mergeCell ref="B2:B5"/>
    <mergeCell ref="G3:J3"/>
    <mergeCell ref="W3:Z3"/>
    <mergeCell ref="K3:N3"/>
    <mergeCell ref="C1:D1"/>
    <mergeCell ref="F1:Q1"/>
    <mergeCell ref="CL2:CL5"/>
    <mergeCell ref="CJ6:CK6"/>
    <mergeCell ref="BS3:BV3"/>
    <mergeCell ref="AM3:AP3"/>
    <mergeCell ref="AQ3:AT3"/>
    <mergeCell ref="AU3:AX3"/>
    <mergeCell ref="AY3:BB3"/>
    <mergeCell ref="BK3:BN3"/>
    <mergeCell ref="BO3:BR3"/>
    <mergeCell ref="BW3:BZ3"/>
    <mergeCell ref="CJ7:CK7"/>
    <mergeCell ref="CJ8:CK8"/>
    <mergeCell ref="CJ9:CK9"/>
    <mergeCell ref="CJ10:CK10"/>
    <mergeCell ref="CJ2:CJ5"/>
    <mergeCell ref="CK2:CK5"/>
    <mergeCell ref="CJ28:CK28"/>
    <mergeCell ref="CJ16:CK16"/>
    <mergeCell ref="CJ17:CK17"/>
    <mergeCell ref="CJ18:CK18"/>
    <mergeCell ref="CJ11:CK11"/>
    <mergeCell ref="CJ12:CK12"/>
    <mergeCell ref="CJ13:CK13"/>
    <mergeCell ref="CJ14:CK14"/>
    <mergeCell ref="CJ15:CK15"/>
    <mergeCell ref="A2:A5"/>
    <mergeCell ref="O3:R3"/>
    <mergeCell ref="S3:V3"/>
    <mergeCell ref="CI2:CI4"/>
    <mergeCell ref="BC3:BF3"/>
    <mergeCell ref="CA3:CD3"/>
    <mergeCell ref="CE3:CH3"/>
    <mergeCell ref="BG3:BJ3"/>
    <mergeCell ref="D2:E5"/>
    <mergeCell ref="C2:C5"/>
    <mergeCell ref="CJ40:CK40"/>
    <mergeCell ref="CJ54:CK54"/>
    <mergeCell ref="CJ42:CK42"/>
    <mergeCell ref="CJ50:CK50"/>
    <mergeCell ref="CJ53:CK53"/>
    <mergeCell ref="CJ52:CK52"/>
    <mergeCell ref="CJ43:CK43"/>
    <mergeCell ref="CJ47:CK47"/>
    <mergeCell ref="CJ48:CK48"/>
    <mergeCell ref="CJ49:CK49"/>
    <mergeCell ref="CJ51:CK51"/>
    <mergeCell ref="CJ45:CK45"/>
    <mergeCell ref="CJ46:CK46"/>
    <mergeCell ref="CJ29:CK29"/>
    <mergeCell ref="CJ35:CK35"/>
    <mergeCell ref="CJ36:CK36"/>
    <mergeCell ref="CJ38:CK38"/>
    <mergeCell ref="CJ39:CK39"/>
    <mergeCell ref="CJ30:CK30"/>
    <mergeCell ref="CJ31:CK31"/>
    <mergeCell ref="CJ32:CK32"/>
    <mergeCell ref="CA1:CI1"/>
    <mergeCell ref="CJ1:CL1"/>
    <mergeCell ref="CJ44:CK44"/>
    <mergeCell ref="CJ37:CK37"/>
    <mergeCell ref="CJ41:CK41"/>
    <mergeCell ref="CJ34:CK34"/>
    <mergeCell ref="CJ19:CK19"/>
    <mergeCell ref="CJ20:CK20"/>
    <mergeCell ref="CJ21:CK21"/>
    <mergeCell ref="CJ22:CK22"/>
    <mergeCell ref="CJ27:CK27"/>
    <mergeCell ref="CJ33:CK33"/>
    <mergeCell ref="CJ23:CK23"/>
    <mergeCell ref="CJ24:CK24"/>
    <mergeCell ref="CJ25:CK25"/>
    <mergeCell ref="CJ26:CK26"/>
  </mergeCells>
  <phoneticPr fontId="2" type="noConversion"/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colBreaks count="1" manualBreakCount="1">
    <brk id="3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5"/>
  <sheetViews>
    <sheetView showWhiteSpace="0" view="pageLayout" zoomScale="93" zoomScaleNormal="100" zoomScalePageLayoutView="93" workbookViewId="0">
      <selection activeCell="AM8" sqref="AM8"/>
    </sheetView>
  </sheetViews>
  <sheetFormatPr baseColWidth="10" defaultColWidth="9.1640625" defaultRowHeight="21" x14ac:dyDescent="0.35"/>
  <cols>
    <col min="1" max="1" width="5.6640625" style="1" customWidth="1"/>
    <col min="2" max="2" width="10.5" style="1" customWidth="1"/>
    <col min="3" max="3" width="8.83203125" style="1" customWidth="1"/>
    <col min="4" max="7" width="2.6640625" style="1" customWidth="1"/>
    <col min="8" max="8" width="3.83203125" style="1" customWidth="1"/>
    <col min="9" max="11" width="2.6640625" style="1" customWidth="1"/>
    <col min="12" max="12" width="3.83203125" style="1" customWidth="1"/>
    <col min="13" max="16" width="2.6640625" style="1" customWidth="1"/>
    <col min="17" max="17" width="4" style="1" customWidth="1"/>
    <col min="18" max="18" width="3.83203125" style="1" customWidth="1"/>
    <col min="19" max="22" width="2.6640625" style="1" customWidth="1"/>
    <col min="23" max="24" width="4.33203125" style="1" customWidth="1"/>
    <col min="25" max="25" width="4.5" style="1" customWidth="1"/>
    <col min="26" max="26" width="4.33203125" style="1" customWidth="1"/>
    <col min="27" max="27" width="3.5" style="1" hidden="1" customWidth="1"/>
    <col min="28" max="35" width="2.33203125" style="1" customWidth="1"/>
    <col min="36" max="36" width="6.6640625" style="1" hidden="1" customWidth="1"/>
    <col min="37" max="37" width="3.1640625" style="1" hidden="1" customWidth="1"/>
    <col min="38" max="42" width="2.1640625" style="1" customWidth="1"/>
    <col min="43" max="43" width="6.6640625" style="1" hidden="1" customWidth="1"/>
    <col min="44" max="44" width="4.6640625" style="1" hidden="1" customWidth="1"/>
    <col min="45" max="45" width="2.6640625" style="1" customWidth="1"/>
    <col min="46" max="16384" width="9.1640625" style="1"/>
  </cols>
  <sheetData>
    <row r="1" spans="1:45" ht="30" customHeight="1" x14ac:dyDescent="0.35">
      <c r="A1" s="277" t="s">
        <v>25</v>
      </c>
      <c r="B1" s="287" t="s">
        <v>180</v>
      </c>
      <c r="C1" s="283"/>
      <c r="D1" s="304" t="s">
        <v>141</v>
      </c>
      <c r="E1" s="304"/>
      <c r="F1" s="304"/>
      <c r="G1" s="304"/>
      <c r="H1" s="321" t="s">
        <v>145</v>
      </c>
      <c r="I1" s="304" t="s">
        <v>142</v>
      </c>
      <c r="J1" s="304"/>
      <c r="K1" s="304"/>
      <c r="L1" s="321" t="s">
        <v>145</v>
      </c>
      <c r="M1" s="304" t="s">
        <v>143</v>
      </c>
      <c r="N1" s="304"/>
      <c r="O1" s="304"/>
      <c r="P1" s="304"/>
      <c r="Q1" s="321" t="s">
        <v>145</v>
      </c>
      <c r="R1" s="324" t="s">
        <v>146</v>
      </c>
      <c r="S1" s="304" t="s">
        <v>144</v>
      </c>
      <c r="T1" s="304"/>
      <c r="U1" s="304"/>
      <c r="V1" s="304"/>
      <c r="W1" s="324" t="s">
        <v>147</v>
      </c>
      <c r="X1" s="324" t="s">
        <v>148</v>
      </c>
      <c r="Y1" s="34"/>
      <c r="Z1" s="305" t="s">
        <v>39</v>
      </c>
      <c r="AA1" s="305" t="s">
        <v>25</v>
      </c>
      <c r="AB1" s="296" t="s">
        <v>7</v>
      </c>
      <c r="AC1" s="297"/>
      <c r="AD1" s="297"/>
      <c r="AE1" s="297"/>
      <c r="AF1" s="297"/>
      <c r="AG1" s="297"/>
      <c r="AH1" s="297"/>
      <c r="AI1" s="298"/>
      <c r="AJ1" s="35" t="s">
        <v>57</v>
      </c>
      <c r="AK1" s="318" t="s">
        <v>25</v>
      </c>
      <c r="AL1" s="328" t="s">
        <v>55</v>
      </c>
      <c r="AM1" s="328"/>
      <c r="AN1" s="328"/>
      <c r="AO1" s="328"/>
      <c r="AP1" s="328"/>
      <c r="AQ1" s="35" t="s">
        <v>57</v>
      </c>
      <c r="AR1" s="318" t="s">
        <v>25</v>
      </c>
      <c r="AS1" s="318" t="s">
        <v>25</v>
      </c>
    </row>
    <row r="2" spans="1:45" ht="23.25" customHeight="1" x14ac:dyDescent="0.35">
      <c r="A2" s="277"/>
      <c r="B2" s="288"/>
      <c r="C2" s="285"/>
      <c r="D2" s="305" t="s">
        <v>139</v>
      </c>
      <c r="E2" s="305"/>
      <c r="F2" s="305"/>
      <c r="G2" s="305"/>
      <c r="H2" s="322"/>
      <c r="I2" s="305" t="s">
        <v>139</v>
      </c>
      <c r="J2" s="305"/>
      <c r="K2" s="305"/>
      <c r="L2" s="322"/>
      <c r="M2" s="305" t="s">
        <v>139</v>
      </c>
      <c r="N2" s="305"/>
      <c r="O2" s="305"/>
      <c r="P2" s="305"/>
      <c r="Q2" s="322"/>
      <c r="R2" s="325"/>
      <c r="S2" s="296" t="s">
        <v>139</v>
      </c>
      <c r="T2" s="297"/>
      <c r="U2" s="297"/>
      <c r="V2" s="298"/>
      <c r="W2" s="325"/>
      <c r="X2" s="325"/>
      <c r="Y2" s="36"/>
      <c r="Z2" s="306"/>
      <c r="AA2" s="306"/>
      <c r="AB2" s="299"/>
      <c r="AC2" s="300"/>
      <c r="AD2" s="300"/>
      <c r="AE2" s="300"/>
      <c r="AF2" s="300"/>
      <c r="AG2" s="300"/>
      <c r="AH2" s="300"/>
      <c r="AI2" s="301"/>
      <c r="AJ2" s="36" t="s">
        <v>36</v>
      </c>
      <c r="AK2" s="319"/>
      <c r="AL2" s="329" t="s">
        <v>56</v>
      </c>
      <c r="AM2" s="329"/>
      <c r="AN2" s="329"/>
      <c r="AO2" s="329"/>
      <c r="AP2" s="329"/>
      <c r="AQ2" s="36" t="s">
        <v>36</v>
      </c>
      <c r="AR2" s="319"/>
      <c r="AS2" s="319"/>
    </row>
    <row r="3" spans="1:45" ht="21" customHeight="1" x14ac:dyDescent="0.35">
      <c r="A3" s="277"/>
      <c r="B3" s="288"/>
      <c r="C3" s="285"/>
      <c r="D3" s="308" t="s">
        <v>140</v>
      </c>
      <c r="E3" s="309"/>
      <c r="F3" s="309"/>
      <c r="G3" s="310"/>
      <c r="H3" s="323"/>
      <c r="I3" s="313" t="s">
        <v>140</v>
      </c>
      <c r="J3" s="314"/>
      <c r="K3" s="315"/>
      <c r="L3" s="323"/>
      <c r="M3" s="308" t="s">
        <v>140</v>
      </c>
      <c r="N3" s="309"/>
      <c r="O3" s="309"/>
      <c r="P3" s="310"/>
      <c r="Q3" s="323"/>
      <c r="R3" s="326"/>
      <c r="S3" s="308" t="s">
        <v>140</v>
      </c>
      <c r="T3" s="309"/>
      <c r="U3" s="309"/>
      <c r="V3" s="310"/>
      <c r="W3" s="326"/>
      <c r="X3" s="326"/>
      <c r="Y3" s="333" t="s">
        <v>138</v>
      </c>
      <c r="Z3" s="306"/>
      <c r="AA3" s="306"/>
      <c r="AB3" s="299"/>
      <c r="AC3" s="300"/>
      <c r="AD3" s="300"/>
      <c r="AE3" s="300"/>
      <c r="AF3" s="300"/>
      <c r="AG3" s="300"/>
      <c r="AH3" s="300"/>
      <c r="AI3" s="301"/>
      <c r="AJ3" s="36"/>
      <c r="AK3" s="319"/>
      <c r="AL3" s="330" t="s">
        <v>137</v>
      </c>
      <c r="AM3" s="331"/>
      <c r="AN3" s="331"/>
      <c r="AO3" s="331"/>
      <c r="AP3" s="332"/>
      <c r="AQ3" s="36"/>
      <c r="AR3" s="319"/>
      <c r="AS3" s="319"/>
    </row>
    <row r="4" spans="1:45" ht="27" customHeight="1" x14ac:dyDescent="0.35">
      <c r="A4" s="277"/>
      <c r="B4" s="288"/>
      <c r="C4" s="285"/>
      <c r="D4" s="119" t="s">
        <v>158</v>
      </c>
      <c r="E4" s="120" t="s">
        <v>159</v>
      </c>
      <c r="F4" s="120" t="s">
        <v>160</v>
      </c>
      <c r="G4" s="120"/>
      <c r="H4" s="316">
        <f>SUM(D5:G5)</f>
        <v>30</v>
      </c>
      <c r="I4" s="119" t="s">
        <v>161</v>
      </c>
      <c r="J4" s="120" t="s">
        <v>160</v>
      </c>
      <c r="K4" s="120"/>
      <c r="L4" s="316">
        <f>SUM(I5:K5)</f>
        <v>20</v>
      </c>
      <c r="M4" s="119" t="s">
        <v>162</v>
      </c>
      <c r="N4" s="120" t="s">
        <v>163</v>
      </c>
      <c r="O4" s="120" t="s">
        <v>164</v>
      </c>
      <c r="P4" s="120" t="s">
        <v>173</v>
      </c>
      <c r="Q4" s="316">
        <f>SUM(M5:P5)</f>
        <v>30</v>
      </c>
      <c r="R4" s="302">
        <f>H4+L4+Q4</f>
        <v>80</v>
      </c>
      <c r="S4" s="141"/>
      <c r="T4" s="120" t="s">
        <v>157</v>
      </c>
      <c r="U4" s="120"/>
      <c r="V4" s="120"/>
      <c r="W4" s="302">
        <f>SUM(S5:V5)</f>
        <v>20</v>
      </c>
      <c r="X4" s="302">
        <f>R4+W4</f>
        <v>100</v>
      </c>
      <c r="Y4" s="333"/>
      <c r="Z4" s="306"/>
      <c r="AA4" s="306"/>
      <c r="AB4" s="327" t="s">
        <v>54</v>
      </c>
      <c r="AC4" s="327"/>
      <c r="AD4" s="327"/>
      <c r="AE4" s="327"/>
      <c r="AF4" s="327"/>
      <c r="AG4" s="327"/>
      <c r="AH4" s="327"/>
      <c r="AI4" s="327"/>
      <c r="AJ4" s="36" t="s">
        <v>35</v>
      </c>
      <c r="AK4" s="319"/>
      <c r="AL4" s="327" t="s">
        <v>136</v>
      </c>
      <c r="AM4" s="327"/>
      <c r="AN4" s="327"/>
      <c r="AO4" s="327"/>
      <c r="AP4" s="327"/>
      <c r="AQ4" s="36" t="s">
        <v>35</v>
      </c>
      <c r="AR4" s="319"/>
      <c r="AS4" s="319"/>
    </row>
    <row r="5" spans="1:45" ht="24" customHeight="1" x14ac:dyDescent="0.35">
      <c r="A5" s="277"/>
      <c r="B5" s="311"/>
      <c r="C5" s="312"/>
      <c r="D5" s="122">
        <v>10</v>
      </c>
      <c r="E5" s="123">
        <v>10</v>
      </c>
      <c r="F5" s="123">
        <v>10</v>
      </c>
      <c r="G5" s="123"/>
      <c r="H5" s="317"/>
      <c r="I5" s="124">
        <v>10</v>
      </c>
      <c r="J5" s="121">
        <v>10</v>
      </c>
      <c r="K5" s="121"/>
      <c r="L5" s="317"/>
      <c r="M5" s="124">
        <v>10</v>
      </c>
      <c r="N5" s="121">
        <v>10</v>
      </c>
      <c r="O5" s="121"/>
      <c r="P5" s="121">
        <v>10</v>
      </c>
      <c r="Q5" s="317"/>
      <c r="R5" s="303"/>
      <c r="S5" s="124"/>
      <c r="T5" s="121">
        <v>20</v>
      </c>
      <c r="U5" s="121"/>
      <c r="V5" s="121"/>
      <c r="W5" s="303"/>
      <c r="X5" s="303"/>
      <c r="Y5" s="334"/>
      <c r="Z5" s="307"/>
      <c r="AA5" s="307"/>
      <c r="AB5" s="38">
        <v>1</v>
      </c>
      <c r="AC5" s="39">
        <v>2</v>
      </c>
      <c r="AD5" s="39">
        <v>3</v>
      </c>
      <c r="AE5" s="39">
        <v>4</v>
      </c>
      <c r="AF5" s="39">
        <v>5</v>
      </c>
      <c r="AG5" s="39">
        <v>6</v>
      </c>
      <c r="AH5" s="39">
        <v>7</v>
      </c>
      <c r="AI5" s="40">
        <v>8</v>
      </c>
      <c r="AJ5" s="41"/>
      <c r="AK5" s="320"/>
      <c r="AL5" s="38">
        <v>1</v>
      </c>
      <c r="AM5" s="42">
        <v>2</v>
      </c>
      <c r="AN5" s="42">
        <v>3</v>
      </c>
      <c r="AO5" s="39">
        <v>4</v>
      </c>
      <c r="AP5" s="40">
        <v>5</v>
      </c>
      <c r="AQ5" s="41"/>
      <c r="AR5" s="320"/>
      <c r="AS5" s="320"/>
    </row>
    <row r="6" spans="1:45" ht="14.5" customHeight="1" x14ac:dyDescent="0.35">
      <c r="A6" s="43">
        <v>1</v>
      </c>
      <c r="B6" s="44" t="str">
        <f>'p3'!D6</f>
        <v xml:space="preserve">เจษฎา  </v>
      </c>
      <c r="C6" s="45" t="str">
        <f>'p3'!E6</f>
        <v>แก้วมั่น</v>
      </c>
      <c r="D6" s="46"/>
      <c r="E6" s="47"/>
      <c r="F6" s="47"/>
      <c r="G6" s="47"/>
      <c r="H6" s="179">
        <f t="shared" ref="H6:H24" si="0">SUM(D6:G6)</f>
        <v>0</v>
      </c>
      <c r="I6" s="46"/>
      <c r="J6" s="47"/>
      <c r="K6" s="47"/>
      <c r="L6" s="179">
        <f t="shared" ref="L6:L24" si="1">SUM(I6:K6)</f>
        <v>0</v>
      </c>
      <c r="M6" s="46"/>
      <c r="N6" s="47"/>
      <c r="O6" s="47"/>
      <c r="P6" s="47"/>
      <c r="Q6" s="179">
        <f t="shared" ref="Q6:Q24" si="2">SUM(M6:P6)</f>
        <v>0</v>
      </c>
      <c r="R6" s="183">
        <f t="shared" ref="R6:R24" si="3">H6+L6+Q6</f>
        <v>0</v>
      </c>
      <c r="S6" s="46"/>
      <c r="T6" s="47"/>
      <c r="U6" s="47"/>
      <c r="V6" s="47"/>
      <c r="W6" s="183">
        <f t="shared" ref="W6:W24" si="4">SUM(S6:V6)</f>
        <v>0</v>
      </c>
      <c r="X6" s="183">
        <f t="shared" ref="X6:X24" si="5">R6+W6</f>
        <v>0</v>
      </c>
      <c r="Y6" s="161">
        <f>IF(X6&gt;=80,4,IF(X6&gt;=75,3.5,IF(X6&gt;=70,3,IF(X6&gt;=65,2.5,IF(X6&gt;=60,2,IF(X6&gt;=55,1.5,IF(X6&gt;=50,1,0)))))))</f>
        <v>0</v>
      </c>
      <c r="Z6" s="43">
        <f>RANK(X6,X$6:X$34,0)</f>
        <v>1</v>
      </c>
      <c r="AA6" s="43">
        <v>1</v>
      </c>
      <c r="AB6" s="48"/>
      <c r="AC6" s="49"/>
      <c r="AD6" s="49"/>
      <c r="AE6" s="49"/>
      <c r="AF6" s="49"/>
      <c r="AG6" s="49"/>
      <c r="AH6" s="49"/>
      <c r="AI6" s="49"/>
      <c r="AJ6" s="31" t="e">
        <f>MODE(AB6:AI6,3)</f>
        <v>#N/A</v>
      </c>
      <c r="AK6" s="33">
        <v>1</v>
      </c>
      <c r="AL6" s="48"/>
      <c r="AM6" s="50"/>
      <c r="AN6" s="50"/>
      <c r="AO6" s="49"/>
      <c r="AP6" s="51"/>
      <c r="AQ6" s="33" t="e">
        <f>MODE(AL6:AP6,3)</f>
        <v>#N/A</v>
      </c>
      <c r="AR6" s="33">
        <v>1</v>
      </c>
      <c r="AS6" s="33">
        <v>1</v>
      </c>
    </row>
    <row r="7" spans="1:45" ht="14.5" customHeight="1" x14ac:dyDescent="0.35">
      <c r="A7" s="31">
        <f>A6+1</f>
        <v>2</v>
      </c>
      <c r="B7" s="44" t="str">
        <f>'p3'!D7</f>
        <v xml:space="preserve">ธนวัฒน์  </v>
      </c>
      <c r="C7" s="45" t="str">
        <f>'p3'!E7</f>
        <v>เมืองลาย</v>
      </c>
      <c r="D7" s="48"/>
      <c r="E7" s="49"/>
      <c r="F7" s="49"/>
      <c r="G7" s="49"/>
      <c r="H7" s="180">
        <f t="shared" si="0"/>
        <v>0</v>
      </c>
      <c r="I7" s="48"/>
      <c r="J7" s="49"/>
      <c r="K7" s="49"/>
      <c r="L7" s="180">
        <f t="shared" si="1"/>
        <v>0</v>
      </c>
      <c r="M7" s="48"/>
      <c r="N7" s="49"/>
      <c r="O7" s="49"/>
      <c r="P7" s="49"/>
      <c r="Q7" s="180">
        <f t="shared" si="2"/>
        <v>0</v>
      </c>
      <c r="R7" s="184">
        <f t="shared" si="3"/>
        <v>0</v>
      </c>
      <c r="S7" s="48"/>
      <c r="T7" s="49"/>
      <c r="U7" s="49"/>
      <c r="V7" s="49"/>
      <c r="W7" s="184">
        <f t="shared" si="4"/>
        <v>0</v>
      </c>
      <c r="X7" s="184">
        <f t="shared" si="5"/>
        <v>0</v>
      </c>
      <c r="Y7" s="162">
        <f t="shared" ref="Y7:Y24" si="6">IF(X7&gt;=80,4,IF(X7&gt;=75,3.5,IF(X7&gt;=70,3,IF(X7&gt;=65,2.5,IF(X7&gt;=60,2,IF(X7&gt;=55,1.5,IF(X7&gt;=50,1,0)))))))</f>
        <v>0</v>
      </c>
      <c r="Z7" s="31">
        <f t="shared" ref="Z7:Z34" si="7">RANK(X7,X$6:X$34,0)</f>
        <v>1</v>
      </c>
      <c r="AA7" s="31">
        <f>AA6+1</f>
        <v>2</v>
      </c>
      <c r="AB7" s="48"/>
      <c r="AC7" s="49"/>
      <c r="AD7" s="49"/>
      <c r="AE7" s="49"/>
      <c r="AF7" s="49"/>
      <c r="AG7" s="49"/>
      <c r="AH7" s="49"/>
      <c r="AI7" s="49"/>
      <c r="AJ7" s="31" t="e">
        <f>MODE(AB7:AI7,3)</f>
        <v>#N/A</v>
      </c>
      <c r="AK7" s="31">
        <v>2</v>
      </c>
      <c r="AL7" s="48"/>
      <c r="AM7" s="50"/>
      <c r="AN7" s="50"/>
      <c r="AO7" s="49"/>
      <c r="AP7" s="51"/>
      <c r="AQ7" s="33" t="e">
        <f>MODE(AL7:AP7,3)</f>
        <v>#N/A</v>
      </c>
      <c r="AR7" s="31">
        <v>2</v>
      </c>
      <c r="AS7" s="31">
        <v>2</v>
      </c>
    </row>
    <row r="8" spans="1:45" ht="14.5" customHeight="1" x14ac:dyDescent="0.35">
      <c r="A8" s="31">
        <f t="shared" ref="A8:A34" si="8">A7+1</f>
        <v>3</v>
      </c>
      <c r="B8" s="44" t="str">
        <f>'p3'!D8</f>
        <v xml:space="preserve">ธวัชชัย  </v>
      </c>
      <c r="C8" s="45" t="str">
        <f>'p3'!E8</f>
        <v>อุปลี</v>
      </c>
      <c r="D8" s="48"/>
      <c r="E8" s="49"/>
      <c r="F8" s="49"/>
      <c r="G8" s="49"/>
      <c r="H8" s="180">
        <f t="shared" si="0"/>
        <v>0</v>
      </c>
      <c r="I8" s="48"/>
      <c r="J8" s="49"/>
      <c r="K8" s="49"/>
      <c r="L8" s="180">
        <f t="shared" si="1"/>
        <v>0</v>
      </c>
      <c r="M8" s="48"/>
      <c r="N8" s="49"/>
      <c r="O8" s="49"/>
      <c r="P8" s="49"/>
      <c r="Q8" s="180">
        <f t="shared" si="2"/>
        <v>0</v>
      </c>
      <c r="R8" s="184">
        <f t="shared" si="3"/>
        <v>0</v>
      </c>
      <c r="S8" s="48"/>
      <c r="T8" s="49"/>
      <c r="U8" s="49"/>
      <c r="V8" s="49"/>
      <c r="W8" s="184">
        <f t="shared" si="4"/>
        <v>0</v>
      </c>
      <c r="X8" s="184">
        <f t="shared" si="5"/>
        <v>0</v>
      </c>
      <c r="Y8" s="162">
        <f t="shared" si="6"/>
        <v>0</v>
      </c>
      <c r="Z8" s="31">
        <f t="shared" si="7"/>
        <v>1</v>
      </c>
      <c r="AA8" s="31">
        <f t="shared" ref="AA8:AA28" si="9">AA7+1</f>
        <v>3</v>
      </c>
      <c r="AB8" s="48"/>
      <c r="AC8" s="49"/>
      <c r="AD8" s="49"/>
      <c r="AE8" s="49"/>
      <c r="AF8" s="49"/>
      <c r="AG8" s="49"/>
      <c r="AH8" s="49"/>
      <c r="AI8" s="49"/>
      <c r="AJ8" s="31" t="e">
        <f>MODE(AB8:AI8,3)</f>
        <v>#N/A</v>
      </c>
      <c r="AK8" s="31">
        <v>3</v>
      </c>
      <c r="AL8" s="48"/>
      <c r="AM8" s="50"/>
      <c r="AN8" s="50"/>
      <c r="AO8" s="49"/>
      <c r="AP8" s="51"/>
      <c r="AQ8" s="33" t="e">
        <f>MODE(AL8:AP8,3)</f>
        <v>#N/A</v>
      </c>
      <c r="AR8" s="31">
        <v>3</v>
      </c>
      <c r="AS8" s="33">
        <v>3</v>
      </c>
    </row>
    <row r="9" spans="1:45" ht="14.5" customHeight="1" x14ac:dyDescent="0.35">
      <c r="A9" s="31">
        <f t="shared" si="8"/>
        <v>4</v>
      </c>
      <c r="B9" s="44" t="str">
        <f>'p3'!D9</f>
        <v xml:space="preserve">ปฏิภาณ  </v>
      </c>
      <c r="C9" s="45" t="str">
        <f>'p3'!E9</f>
        <v>ชุ่มศรี</v>
      </c>
      <c r="D9" s="48"/>
      <c r="E9" s="49"/>
      <c r="F9" s="49"/>
      <c r="G9" s="49"/>
      <c r="H9" s="180">
        <f t="shared" si="0"/>
        <v>0</v>
      </c>
      <c r="I9" s="48"/>
      <c r="J9" s="49"/>
      <c r="K9" s="49"/>
      <c r="L9" s="180">
        <f t="shared" si="1"/>
        <v>0</v>
      </c>
      <c r="M9" s="48"/>
      <c r="N9" s="49"/>
      <c r="O9" s="49"/>
      <c r="P9" s="49"/>
      <c r="Q9" s="180">
        <f t="shared" si="2"/>
        <v>0</v>
      </c>
      <c r="R9" s="184">
        <f t="shared" si="3"/>
        <v>0</v>
      </c>
      <c r="S9" s="48"/>
      <c r="T9" s="49"/>
      <c r="U9" s="49"/>
      <c r="V9" s="49"/>
      <c r="W9" s="184">
        <f t="shared" si="4"/>
        <v>0</v>
      </c>
      <c r="X9" s="184">
        <f t="shared" si="5"/>
        <v>0</v>
      </c>
      <c r="Y9" s="162">
        <f t="shared" si="6"/>
        <v>0</v>
      </c>
      <c r="Z9" s="31">
        <f t="shared" si="7"/>
        <v>1</v>
      </c>
      <c r="AA9" s="31">
        <f t="shared" si="9"/>
        <v>4</v>
      </c>
      <c r="AB9" s="48"/>
      <c r="AC9" s="49"/>
      <c r="AD9" s="49"/>
      <c r="AE9" s="49"/>
      <c r="AF9" s="49"/>
      <c r="AG9" s="49"/>
      <c r="AH9" s="49"/>
      <c r="AI9" s="49"/>
      <c r="AJ9" s="31" t="e">
        <f>MODE(AB9:AI9,3)</f>
        <v>#N/A</v>
      </c>
      <c r="AK9" s="31">
        <v>4</v>
      </c>
      <c r="AL9" s="48"/>
      <c r="AM9" s="50"/>
      <c r="AN9" s="50"/>
      <c r="AO9" s="49"/>
      <c r="AP9" s="51"/>
      <c r="AQ9" s="33" t="e">
        <f>MODE(AL9:AP9,3)</f>
        <v>#N/A</v>
      </c>
      <c r="AR9" s="31">
        <v>4</v>
      </c>
      <c r="AS9" s="31">
        <v>4</v>
      </c>
    </row>
    <row r="10" spans="1:45" ht="14.5" customHeight="1" x14ac:dyDescent="0.35">
      <c r="A10" s="31">
        <f t="shared" si="8"/>
        <v>5</v>
      </c>
      <c r="B10" s="44" t="str">
        <f>'p3'!D10</f>
        <v xml:space="preserve">ปรมะ  </v>
      </c>
      <c r="C10" s="45" t="str">
        <f>'p3'!E10</f>
        <v>สีต้น</v>
      </c>
      <c r="D10" s="48"/>
      <c r="E10" s="49"/>
      <c r="F10" s="49"/>
      <c r="G10" s="49"/>
      <c r="H10" s="180">
        <f t="shared" si="0"/>
        <v>0</v>
      </c>
      <c r="I10" s="48"/>
      <c r="J10" s="49"/>
      <c r="K10" s="49"/>
      <c r="L10" s="180">
        <f t="shared" si="1"/>
        <v>0</v>
      </c>
      <c r="M10" s="48"/>
      <c r="N10" s="49"/>
      <c r="O10" s="49"/>
      <c r="P10" s="49"/>
      <c r="Q10" s="180">
        <f t="shared" si="2"/>
        <v>0</v>
      </c>
      <c r="R10" s="184">
        <f t="shared" si="3"/>
        <v>0</v>
      </c>
      <c r="S10" s="48"/>
      <c r="T10" s="49"/>
      <c r="U10" s="49"/>
      <c r="V10" s="49"/>
      <c r="W10" s="184">
        <f t="shared" si="4"/>
        <v>0</v>
      </c>
      <c r="X10" s="184">
        <f t="shared" si="5"/>
        <v>0</v>
      </c>
      <c r="Y10" s="162">
        <f t="shared" si="6"/>
        <v>0</v>
      </c>
      <c r="Z10" s="31">
        <f t="shared" si="7"/>
        <v>1</v>
      </c>
      <c r="AA10" s="31">
        <f t="shared" si="9"/>
        <v>5</v>
      </c>
      <c r="AB10" s="48"/>
      <c r="AC10" s="49"/>
      <c r="AD10" s="49"/>
      <c r="AE10" s="49"/>
      <c r="AF10" s="49"/>
      <c r="AG10" s="49"/>
      <c r="AH10" s="49"/>
      <c r="AI10" s="49"/>
      <c r="AJ10" s="31" t="e">
        <f>MODE(AB10:AI10,3)</f>
        <v>#N/A</v>
      </c>
      <c r="AK10" s="31">
        <v>5</v>
      </c>
      <c r="AL10" s="48"/>
      <c r="AM10" s="50"/>
      <c r="AN10" s="50"/>
      <c r="AO10" s="49"/>
      <c r="AP10" s="51"/>
      <c r="AQ10" s="33" t="e">
        <f t="shared" ref="AQ10:AQ24" si="10">MODE(AL10:AP10,3)</f>
        <v>#N/A</v>
      </c>
      <c r="AR10" s="31">
        <v>5</v>
      </c>
      <c r="AS10" s="33">
        <v>5</v>
      </c>
    </row>
    <row r="11" spans="1:45" ht="14.5" customHeight="1" x14ac:dyDescent="0.35">
      <c r="A11" s="31">
        <f t="shared" si="8"/>
        <v>6</v>
      </c>
      <c r="B11" s="44" t="str">
        <f>'p3'!D11</f>
        <v xml:space="preserve">ปรมัตถ์  </v>
      </c>
      <c r="C11" s="45" t="str">
        <f>'p3'!E11</f>
        <v>เพิ่มศิลป์</v>
      </c>
      <c r="D11" s="48"/>
      <c r="E11" s="49"/>
      <c r="F11" s="49"/>
      <c r="G11" s="49"/>
      <c r="H11" s="180">
        <f t="shared" si="0"/>
        <v>0</v>
      </c>
      <c r="I11" s="48"/>
      <c r="J11" s="49"/>
      <c r="K11" s="49"/>
      <c r="L11" s="180">
        <f t="shared" si="1"/>
        <v>0</v>
      </c>
      <c r="M11" s="48"/>
      <c r="N11" s="49"/>
      <c r="O11" s="49"/>
      <c r="P11" s="49"/>
      <c r="Q11" s="180">
        <f t="shared" si="2"/>
        <v>0</v>
      </c>
      <c r="R11" s="184">
        <f t="shared" si="3"/>
        <v>0</v>
      </c>
      <c r="S11" s="48"/>
      <c r="T11" s="49"/>
      <c r="U11" s="49"/>
      <c r="V11" s="49"/>
      <c r="W11" s="184">
        <f t="shared" si="4"/>
        <v>0</v>
      </c>
      <c r="X11" s="184">
        <f t="shared" si="5"/>
        <v>0</v>
      </c>
      <c r="Y11" s="162">
        <f t="shared" si="6"/>
        <v>0</v>
      </c>
      <c r="Z11" s="31">
        <f t="shared" si="7"/>
        <v>1</v>
      </c>
      <c r="AA11" s="31">
        <f t="shared" si="9"/>
        <v>6</v>
      </c>
      <c r="AB11" s="48"/>
      <c r="AC11" s="49"/>
      <c r="AD11" s="49"/>
      <c r="AE11" s="49"/>
      <c r="AF11" s="49"/>
      <c r="AG11" s="49"/>
      <c r="AH11" s="49"/>
      <c r="AI11" s="49"/>
      <c r="AJ11" s="31" t="e">
        <f t="shared" ref="AJ11:AJ24" si="11">MODE(AB11:AI11,3)</f>
        <v>#N/A</v>
      </c>
      <c r="AK11" s="31">
        <v>6</v>
      </c>
      <c r="AL11" s="48"/>
      <c r="AM11" s="50"/>
      <c r="AN11" s="50"/>
      <c r="AO11" s="49"/>
      <c r="AP11" s="51"/>
      <c r="AQ11" s="33" t="e">
        <f t="shared" si="10"/>
        <v>#N/A</v>
      </c>
      <c r="AR11" s="31">
        <v>6</v>
      </c>
      <c r="AS11" s="31">
        <v>6</v>
      </c>
    </row>
    <row r="12" spans="1:45" ht="14.5" customHeight="1" x14ac:dyDescent="0.35">
      <c r="A12" s="31">
        <f t="shared" si="8"/>
        <v>7</v>
      </c>
      <c r="B12" s="44" t="str">
        <f>'p3'!D12</f>
        <v xml:space="preserve">พงศ์พัทธ์ </v>
      </c>
      <c r="C12" s="45" t="str">
        <f>'p3'!E12</f>
        <v>ผดุงสันต์</v>
      </c>
      <c r="D12" s="48"/>
      <c r="E12" s="49"/>
      <c r="F12" s="49"/>
      <c r="G12" s="49"/>
      <c r="H12" s="180">
        <f t="shared" si="0"/>
        <v>0</v>
      </c>
      <c r="I12" s="48"/>
      <c r="J12" s="49"/>
      <c r="K12" s="49"/>
      <c r="L12" s="180">
        <f t="shared" si="1"/>
        <v>0</v>
      </c>
      <c r="M12" s="48"/>
      <c r="N12" s="49"/>
      <c r="O12" s="49"/>
      <c r="P12" s="49"/>
      <c r="Q12" s="180">
        <f t="shared" si="2"/>
        <v>0</v>
      </c>
      <c r="R12" s="184">
        <f t="shared" si="3"/>
        <v>0</v>
      </c>
      <c r="S12" s="48"/>
      <c r="T12" s="49"/>
      <c r="U12" s="49"/>
      <c r="V12" s="49"/>
      <c r="W12" s="184">
        <f t="shared" si="4"/>
        <v>0</v>
      </c>
      <c r="X12" s="184">
        <f t="shared" si="5"/>
        <v>0</v>
      </c>
      <c r="Y12" s="162">
        <f t="shared" si="6"/>
        <v>0</v>
      </c>
      <c r="Z12" s="31">
        <f t="shared" si="7"/>
        <v>1</v>
      </c>
      <c r="AA12" s="31">
        <f t="shared" si="9"/>
        <v>7</v>
      </c>
      <c r="AB12" s="48"/>
      <c r="AC12" s="49"/>
      <c r="AD12" s="49"/>
      <c r="AE12" s="49"/>
      <c r="AF12" s="49"/>
      <c r="AG12" s="49"/>
      <c r="AH12" s="49"/>
      <c r="AI12" s="49"/>
      <c r="AJ12" s="31" t="e">
        <f t="shared" si="11"/>
        <v>#N/A</v>
      </c>
      <c r="AK12" s="31">
        <v>7</v>
      </c>
      <c r="AL12" s="48"/>
      <c r="AM12" s="50"/>
      <c r="AN12" s="50"/>
      <c r="AO12" s="49"/>
      <c r="AP12" s="51"/>
      <c r="AQ12" s="33" t="e">
        <f t="shared" si="10"/>
        <v>#N/A</v>
      </c>
      <c r="AR12" s="31">
        <v>7</v>
      </c>
      <c r="AS12" s="33">
        <v>7</v>
      </c>
    </row>
    <row r="13" spans="1:45" ht="14.5" customHeight="1" x14ac:dyDescent="0.35">
      <c r="A13" s="31">
        <f t="shared" si="8"/>
        <v>8</v>
      </c>
      <c r="B13" s="44" t="str">
        <f>'p3'!D13</f>
        <v xml:space="preserve">พงศ์พัทธ์  </v>
      </c>
      <c r="C13" s="45" t="str">
        <f>'p3'!E13</f>
        <v>ศรีนวล</v>
      </c>
      <c r="D13" s="48"/>
      <c r="E13" s="49"/>
      <c r="F13" s="49"/>
      <c r="G13" s="49"/>
      <c r="H13" s="180">
        <f t="shared" si="0"/>
        <v>0</v>
      </c>
      <c r="I13" s="48"/>
      <c r="J13" s="49"/>
      <c r="K13" s="49"/>
      <c r="L13" s="180">
        <f t="shared" si="1"/>
        <v>0</v>
      </c>
      <c r="M13" s="48"/>
      <c r="N13" s="49"/>
      <c r="O13" s="49"/>
      <c r="P13" s="49"/>
      <c r="Q13" s="180">
        <f t="shared" si="2"/>
        <v>0</v>
      </c>
      <c r="R13" s="184">
        <f t="shared" si="3"/>
        <v>0</v>
      </c>
      <c r="S13" s="48"/>
      <c r="T13" s="49"/>
      <c r="U13" s="49"/>
      <c r="V13" s="49"/>
      <c r="W13" s="184">
        <f t="shared" si="4"/>
        <v>0</v>
      </c>
      <c r="X13" s="184">
        <f t="shared" si="5"/>
        <v>0</v>
      </c>
      <c r="Y13" s="162">
        <f t="shared" si="6"/>
        <v>0</v>
      </c>
      <c r="Z13" s="31">
        <f t="shared" si="7"/>
        <v>1</v>
      </c>
      <c r="AA13" s="31">
        <f t="shared" si="9"/>
        <v>8</v>
      </c>
      <c r="AB13" s="48"/>
      <c r="AC13" s="49"/>
      <c r="AD13" s="49"/>
      <c r="AE13" s="49"/>
      <c r="AF13" s="49"/>
      <c r="AG13" s="49"/>
      <c r="AH13" s="49"/>
      <c r="AI13" s="49"/>
      <c r="AJ13" s="31" t="e">
        <f t="shared" si="11"/>
        <v>#N/A</v>
      </c>
      <c r="AK13" s="31">
        <v>8</v>
      </c>
      <c r="AL13" s="48"/>
      <c r="AM13" s="50"/>
      <c r="AN13" s="50"/>
      <c r="AO13" s="49"/>
      <c r="AP13" s="51"/>
      <c r="AQ13" s="33" t="e">
        <f t="shared" si="10"/>
        <v>#N/A</v>
      </c>
      <c r="AR13" s="31">
        <v>8</v>
      </c>
      <c r="AS13" s="31">
        <v>8</v>
      </c>
    </row>
    <row r="14" spans="1:45" ht="14.5" customHeight="1" x14ac:dyDescent="0.35">
      <c r="A14" s="31">
        <f t="shared" si="8"/>
        <v>9</v>
      </c>
      <c r="B14" s="44" t="str">
        <f>'p3'!D14</f>
        <v xml:space="preserve">พีรวิชญ์  </v>
      </c>
      <c r="C14" s="45" t="str">
        <f>'p3'!E14</f>
        <v>วงค์ยุทธนานนท์</v>
      </c>
      <c r="D14" s="48"/>
      <c r="E14" s="49"/>
      <c r="F14" s="49"/>
      <c r="G14" s="49"/>
      <c r="H14" s="180">
        <f t="shared" si="0"/>
        <v>0</v>
      </c>
      <c r="I14" s="48"/>
      <c r="J14" s="49"/>
      <c r="K14" s="49"/>
      <c r="L14" s="180">
        <f t="shared" si="1"/>
        <v>0</v>
      </c>
      <c r="M14" s="48"/>
      <c r="N14" s="49"/>
      <c r="O14" s="49"/>
      <c r="P14" s="49"/>
      <c r="Q14" s="180">
        <f t="shared" si="2"/>
        <v>0</v>
      </c>
      <c r="R14" s="184">
        <f t="shared" si="3"/>
        <v>0</v>
      </c>
      <c r="S14" s="48"/>
      <c r="T14" s="49"/>
      <c r="U14" s="49"/>
      <c r="V14" s="49"/>
      <c r="W14" s="184">
        <f t="shared" si="4"/>
        <v>0</v>
      </c>
      <c r="X14" s="184">
        <f t="shared" si="5"/>
        <v>0</v>
      </c>
      <c r="Y14" s="162">
        <f t="shared" si="6"/>
        <v>0</v>
      </c>
      <c r="Z14" s="31">
        <f t="shared" si="7"/>
        <v>1</v>
      </c>
      <c r="AA14" s="31">
        <f t="shared" si="9"/>
        <v>9</v>
      </c>
      <c r="AB14" s="48"/>
      <c r="AC14" s="49"/>
      <c r="AD14" s="49"/>
      <c r="AE14" s="49"/>
      <c r="AF14" s="49"/>
      <c r="AG14" s="49"/>
      <c r="AH14" s="49"/>
      <c r="AI14" s="49"/>
      <c r="AJ14" s="31" t="e">
        <f t="shared" si="11"/>
        <v>#N/A</v>
      </c>
      <c r="AK14" s="31">
        <v>9</v>
      </c>
      <c r="AL14" s="48"/>
      <c r="AM14" s="50"/>
      <c r="AN14" s="50"/>
      <c r="AO14" s="49"/>
      <c r="AP14" s="51"/>
      <c r="AQ14" s="33" t="e">
        <f t="shared" si="10"/>
        <v>#N/A</v>
      </c>
      <c r="AR14" s="31">
        <v>9</v>
      </c>
      <c r="AS14" s="33">
        <v>9</v>
      </c>
    </row>
    <row r="15" spans="1:45" ht="14.5" customHeight="1" x14ac:dyDescent="0.35">
      <c r="A15" s="193">
        <f t="shared" si="8"/>
        <v>10</v>
      </c>
      <c r="B15" s="208" t="str">
        <f>'p3'!D15</f>
        <v>ภาสกร</v>
      </c>
      <c r="C15" s="209" t="str">
        <f>'p3'!E15</f>
        <v>โนนหินหัก</v>
      </c>
      <c r="D15" s="210"/>
      <c r="E15" s="211"/>
      <c r="F15" s="211"/>
      <c r="G15" s="211"/>
      <c r="H15" s="212">
        <f t="shared" si="0"/>
        <v>0</v>
      </c>
      <c r="I15" s="210"/>
      <c r="J15" s="211"/>
      <c r="K15" s="211"/>
      <c r="L15" s="212">
        <f t="shared" si="1"/>
        <v>0</v>
      </c>
      <c r="M15" s="210"/>
      <c r="N15" s="211"/>
      <c r="O15" s="211"/>
      <c r="P15" s="211"/>
      <c r="Q15" s="212">
        <f t="shared" si="2"/>
        <v>0</v>
      </c>
      <c r="R15" s="213">
        <f t="shared" si="3"/>
        <v>0</v>
      </c>
      <c r="S15" s="210"/>
      <c r="T15" s="211"/>
      <c r="U15" s="211"/>
      <c r="V15" s="211"/>
      <c r="W15" s="213">
        <f t="shared" si="4"/>
        <v>0</v>
      </c>
      <c r="X15" s="213">
        <f t="shared" si="5"/>
        <v>0</v>
      </c>
      <c r="Y15" s="214">
        <f t="shared" si="6"/>
        <v>0</v>
      </c>
      <c r="Z15" s="32">
        <f t="shared" si="7"/>
        <v>1</v>
      </c>
      <c r="AA15" s="193">
        <f t="shared" si="9"/>
        <v>10</v>
      </c>
      <c r="AB15" s="210"/>
      <c r="AC15" s="211"/>
      <c r="AD15" s="211"/>
      <c r="AE15" s="211"/>
      <c r="AF15" s="211"/>
      <c r="AG15" s="211"/>
      <c r="AH15" s="211"/>
      <c r="AI15" s="211"/>
      <c r="AJ15" s="193" t="e">
        <f t="shared" si="11"/>
        <v>#N/A</v>
      </c>
      <c r="AK15" s="193">
        <v>10</v>
      </c>
      <c r="AL15" s="210"/>
      <c r="AM15" s="215"/>
      <c r="AN15" s="215"/>
      <c r="AO15" s="211"/>
      <c r="AP15" s="216"/>
      <c r="AQ15" s="193" t="e">
        <f t="shared" si="10"/>
        <v>#N/A</v>
      </c>
      <c r="AR15" s="193">
        <v>10</v>
      </c>
      <c r="AS15" s="193">
        <v>10</v>
      </c>
    </row>
    <row r="16" spans="1:45" ht="14.5" customHeight="1" x14ac:dyDescent="0.35">
      <c r="A16" s="43">
        <f t="shared" si="8"/>
        <v>11</v>
      </c>
      <c r="B16" s="217" t="str">
        <f>'p3'!D16</f>
        <v xml:space="preserve">อภิชา  </v>
      </c>
      <c r="C16" s="218" t="str">
        <f>'p3'!E16</f>
        <v>สุวรรณโชติ</v>
      </c>
      <c r="D16" s="46"/>
      <c r="E16" s="47"/>
      <c r="F16" s="47"/>
      <c r="G16" s="47"/>
      <c r="H16" s="179">
        <f t="shared" si="0"/>
        <v>0</v>
      </c>
      <c r="I16" s="46"/>
      <c r="J16" s="47"/>
      <c r="K16" s="47"/>
      <c r="L16" s="179">
        <f t="shared" si="1"/>
        <v>0</v>
      </c>
      <c r="M16" s="46"/>
      <c r="N16" s="47"/>
      <c r="O16" s="47"/>
      <c r="P16" s="47"/>
      <c r="Q16" s="179">
        <f t="shared" si="2"/>
        <v>0</v>
      </c>
      <c r="R16" s="183">
        <f t="shared" si="3"/>
        <v>0</v>
      </c>
      <c r="S16" s="46"/>
      <c r="T16" s="47"/>
      <c r="U16" s="47"/>
      <c r="V16" s="47"/>
      <c r="W16" s="183">
        <f t="shared" si="4"/>
        <v>0</v>
      </c>
      <c r="X16" s="183">
        <f t="shared" si="5"/>
        <v>0</v>
      </c>
      <c r="Y16" s="161">
        <f t="shared" si="6"/>
        <v>0</v>
      </c>
      <c r="Z16" s="43">
        <f t="shared" si="7"/>
        <v>1</v>
      </c>
      <c r="AA16" s="43">
        <f t="shared" si="9"/>
        <v>11</v>
      </c>
      <c r="AB16" s="46"/>
      <c r="AC16" s="47"/>
      <c r="AD16" s="47"/>
      <c r="AE16" s="47"/>
      <c r="AF16" s="47"/>
      <c r="AG16" s="47"/>
      <c r="AH16" s="47"/>
      <c r="AI16" s="47"/>
      <c r="AJ16" s="43" t="e">
        <f t="shared" si="11"/>
        <v>#N/A</v>
      </c>
      <c r="AK16" s="43">
        <v>11</v>
      </c>
      <c r="AL16" s="46"/>
      <c r="AM16" s="219"/>
      <c r="AN16" s="219"/>
      <c r="AO16" s="47"/>
      <c r="AP16" s="220"/>
      <c r="AQ16" s="43" t="e">
        <f t="shared" si="10"/>
        <v>#N/A</v>
      </c>
      <c r="AR16" s="43">
        <v>11</v>
      </c>
      <c r="AS16" s="43">
        <v>11</v>
      </c>
    </row>
    <row r="17" spans="1:45" ht="14.5" customHeight="1" x14ac:dyDescent="0.35">
      <c r="A17" s="31">
        <f t="shared" si="8"/>
        <v>12</v>
      </c>
      <c r="B17" s="44" t="str">
        <f>'p3'!D17</f>
        <v xml:space="preserve">กนกวรรณ  </v>
      </c>
      <c r="C17" s="45" t="str">
        <f>'p3'!E17</f>
        <v>เมืองพุทธา</v>
      </c>
      <c r="D17" s="48"/>
      <c r="E17" s="49"/>
      <c r="F17" s="49"/>
      <c r="G17" s="49"/>
      <c r="H17" s="180">
        <f t="shared" si="0"/>
        <v>0</v>
      </c>
      <c r="I17" s="48"/>
      <c r="J17" s="49"/>
      <c r="K17" s="49"/>
      <c r="L17" s="180">
        <f t="shared" si="1"/>
        <v>0</v>
      </c>
      <c r="M17" s="48"/>
      <c r="N17" s="49"/>
      <c r="O17" s="49"/>
      <c r="P17" s="49"/>
      <c r="Q17" s="180">
        <f t="shared" si="2"/>
        <v>0</v>
      </c>
      <c r="R17" s="184">
        <f t="shared" si="3"/>
        <v>0</v>
      </c>
      <c r="S17" s="48"/>
      <c r="T17" s="49"/>
      <c r="U17" s="49"/>
      <c r="V17" s="49"/>
      <c r="W17" s="184">
        <f t="shared" si="4"/>
        <v>0</v>
      </c>
      <c r="X17" s="184">
        <f t="shared" si="5"/>
        <v>0</v>
      </c>
      <c r="Y17" s="162">
        <f t="shared" si="6"/>
        <v>0</v>
      </c>
      <c r="Z17" s="31">
        <f t="shared" si="7"/>
        <v>1</v>
      </c>
      <c r="AA17" s="31">
        <f t="shared" si="9"/>
        <v>12</v>
      </c>
      <c r="AB17" s="48"/>
      <c r="AC17" s="49"/>
      <c r="AD17" s="49"/>
      <c r="AE17" s="49"/>
      <c r="AF17" s="49"/>
      <c r="AG17" s="49"/>
      <c r="AH17" s="49"/>
      <c r="AI17" s="49"/>
      <c r="AJ17" s="31" t="e">
        <f t="shared" si="11"/>
        <v>#N/A</v>
      </c>
      <c r="AK17" s="31">
        <v>12</v>
      </c>
      <c r="AL17" s="48"/>
      <c r="AM17" s="50"/>
      <c r="AN17" s="50"/>
      <c r="AO17" s="49"/>
      <c r="AP17" s="51"/>
      <c r="AQ17" s="33" t="e">
        <f t="shared" si="10"/>
        <v>#N/A</v>
      </c>
      <c r="AR17" s="31">
        <v>12</v>
      </c>
      <c r="AS17" s="31">
        <v>12</v>
      </c>
    </row>
    <row r="18" spans="1:45" ht="14.5" customHeight="1" x14ac:dyDescent="0.35">
      <c r="A18" s="31">
        <f t="shared" si="8"/>
        <v>13</v>
      </c>
      <c r="B18" s="44" t="str">
        <f>'p3'!D18</f>
        <v xml:space="preserve">กฤติยา </v>
      </c>
      <c r="C18" s="45" t="str">
        <f>'p3'!E18</f>
        <v>ทาสร้าง</v>
      </c>
      <c r="D18" s="48"/>
      <c r="E18" s="49"/>
      <c r="F18" s="49"/>
      <c r="G18" s="49"/>
      <c r="H18" s="180">
        <f t="shared" si="0"/>
        <v>0</v>
      </c>
      <c r="I18" s="48"/>
      <c r="J18" s="49"/>
      <c r="K18" s="49"/>
      <c r="L18" s="180">
        <f t="shared" si="1"/>
        <v>0</v>
      </c>
      <c r="M18" s="48"/>
      <c r="N18" s="49"/>
      <c r="O18" s="49"/>
      <c r="P18" s="49"/>
      <c r="Q18" s="180">
        <f t="shared" si="2"/>
        <v>0</v>
      </c>
      <c r="R18" s="184">
        <f t="shared" si="3"/>
        <v>0</v>
      </c>
      <c r="S18" s="48"/>
      <c r="T18" s="49"/>
      <c r="U18" s="49"/>
      <c r="V18" s="49"/>
      <c r="W18" s="184">
        <f t="shared" si="4"/>
        <v>0</v>
      </c>
      <c r="X18" s="184">
        <f t="shared" si="5"/>
        <v>0</v>
      </c>
      <c r="Y18" s="162">
        <f t="shared" si="6"/>
        <v>0</v>
      </c>
      <c r="Z18" s="31">
        <f t="shared" si="7"/>
        <v>1</v>
      </c>
      <c r="AA18" s="31">
        <f t="shared" si="9"/>
        <v>13</v>
      </c>
      <c r="AB18" s="48"/>
      <c r="AC18" s="49"/>
      <c r="AD18" s="49"/>
      <c r="AE18" s="49"/>
      <c r="AF18" s="49"/>
      <c r="AG18" s="49"/>
      <c r="AH18" s="49"/>
      <c r="AI18" s="49"/>
      <c r="AJ18" s="31" t="e">
        <f t="shared" si="11"/>
        <v>#N/A</v>
      </c>
      <c r="AK18" s="31">
        <v>13</v>
      </c>
      <c r="AL18" s="48"/>
      <c r="AM18" s="50"/>
      <c r="AN18" s="50"/>
      <c r="AO18" s="49"/>
      <c r="AP18" s="51"/>
      <c r="AQ18" s="33" t="e">
        <f t="shared" si="10"/>
        <v>#N/A</v>
      </c>
      <c r="AR18" s="31">
        <v>13</v>
      </c>
      <c r="AS18" s="33">
        <v>13</v>
      </c>
    </row>
    <row r="19" spans="1:45" ht="14.5" customHeight="1" x14ac:dyDescent="0.35">
      <c r="A19" s="31">
        <f t="shared" si="8"/>
        <v>14</v>
      </c>
      <c r="B19" s="44" t="str">
        <f>'p3'!D19</f>
        <v xml:space="preserve">กัญญาณัฐ  </v>
      </c>
      <c r="C19" s="45" t="str">
        <f>'p3'!E19</f>
        <v>มีนา</v>
      </c>
      <c r="D19" s="64"/>
      <c r="E19" s="49"/>
      <c r="F19" s="49"/>
      <c r="G19" s="49"/>
      <c r="H19" s="180">
        <f t="shared" si="0"/>
        <v>0</v>
      </c>
      <c r="I19" s="48"/>
      <c r="J19" s="49"/>
      <c r="K19" s="49"/>
      <c r="L19" s="180">
        <f t="shared" si="1"/>
        <v>0</v>
      </c>
      <c r="M19" s="48"/>
      <c r="N19" s="49"/>
      <c r="O19" s="49"/>
      <c r="P19" s="49"/>
      <c r="Q19" s="180">
        <f t="shared" si="2"/>
        <v>0</v>
      </c>
      <c r="R19" s="184">
        <f t="shared" si="3"/>
        <v>0</v>
      </c>
      <c r="S19" s="48"/>
      <c r="T19" s="49"/>
      <c r="U19" s="49"/>
      <c r="V19" s="49"/>
      <c r="W19" s="184">
        <f t="shared" si="4"/>
        <v>0</v>
      </c>
      <c r="X19" s="184">
        <f t="shared" si="5"/>
        <v>0</v>
      </c>
      <c r="Y19" s="162">
        <f t="shared" si="6"/>
        <v>0</v>
      </c>
      <c r="Z19" s="31">
        <f t="shared" si="7"/>
        <v>1</v>
      </c>
      <c r="AA19" s="31">
        <f t="shared" si="9"/>
        <v>14</v>
      </c>
      <c r="AB19" s="48"/>
      <c r="AC19" s="49"/>
      <c r="AD19" s="49"/>
      <c r="AE19" s="49"/>
      <c r="AF19" s="49"/>
      <c r="AG19" s="49"/>
      <c r="AH19" s="49"/>
      <c r="AI19" s="49"/>
      <c r="AJ19" s="31" t="e">
        <f t="shared" si="11"/>
        <v>#N/A</v>
      </c>
      <c r="AK19" s="31">
        <v>14</v>
      </c>
      <c r="AL19" s="48"/>
      <c r="AM19" s="50"/>
      <c r="AN19" s="50"/>
      <c r="AO19" s="49"/>
      <c r="AP19" s="51"/>
      <c r="AQ19" s="33" t="e">
        <f t="shared" si="10"/>
        <v>#N/A</v>
      </c>
      <c r="AR19" s="31">
        <v>14</v>
      </c>
      <c r="AS19" s="31">
        <v>14</v>
      </c>
    </row>
    <row r="20" spans="1:45" ht="14.5" customHeight="1" x14ac:dyDescent="0.35">
      <c r="A20" s="31">
        <f t="shared" si="8"/>
        <v>15</v>
      </c>
      <c r="B20" s="44" t="str">
        <f>'p3'!D20</f>
        <v xml:space="preserve">กัญญาณัฐ  </v>
      </c>
      <c r="C20" s="45" t="str">
        <f>'p3'!E20</f>
        <v>อุ่นสอน</v>
      </c>
      <c r="D20" s="48"/>
      <c r="E20" s="49"/>
      <c r="F20" s="49"/>
      <c r="G20" s="49"/>
      <c r="H20" s="180">
        <f t="shared" si="0"/>
        <v>0</v>
      </c>
      <c r="I20" s="48"/>
      <c r="J20" s="49"/>
      <c r="K20" s="49"/>
      <c r="L20" s="180">
        <f t="shared" si="1"/>
        <v>0</v>
      </c>
      <c r="M20" s="48"/>
      <c r="N20" s="49"/>
      <c r="O20" s="49"/>
      <c r="P20" s="49"/>
      <c r="Q20" s="180">
        <f t="shared" si="2"/>
        <v>0</v>
      </c>
      <c r="R20" s="184">
        <f t="shared" si="3"/>
        <v>0</v>
      </c>
      <c r="S20" s="48"/>
      <c r="T20" s="49"/>
      <c r="U20" s="49"/>
      <c r="V20" s="49"/>
      <c r="W20" s="184">
        <f t="shared" si="4"/>
        <v>0</v>
      </c>
      <c r="X20" s="184">
        <f t="shared" si="5"/>
        <v>0</v>
      </c>
      <c r="Y20" s="162">
        <f t="shared" si="6"/>
        <v>0</v>
      </c>
      <c r="Z20" s="31">
        <f t="shared" si="7"/>
        <v>1</v>
      </c>
      <c r="AA20" s="31">
        <f t="shared" si="9"/>
        <v>15</v>
      </c>
      <c r="AB20" s="48"/>
      <c r="AC20" s="49"/>
      <c r="AD20" s="49"/>
      <c r="AE20" s="49"/>
      <c r="AF20" s="49"/>
      <c r="AG20" s="49"/>
      <c r="AH20" s="49"/>
      <c r="AI20" s="49"/>
      <c r="AJ20" s="31" t="e">
        <f t="shared" si="11"/>
        <v>#N/A</v>
      </c>
      <c r="AK20" s="31">
        <v>15</v>
      </c>
      <c r="AL20" s="48"/>
      <c r="AM20" s="50"/>
      <c r="AN20" s="50"/>
      <c r="AO20" s="49"/>
      <c r="AP20" s="51"/>
      <c r="AQ20" s="33" t="e">
        <f t="shared" si="10"/>
        <v>#N/A</v>
      </c>
      <c r="AR20" s="31">
        <v>15</v>
      </c>
      <c r="AS20" s="33">
        <v>15</v>
      </c>
    </row>
    <row r="21" spans="1:45" ht="14.5" customHeight="1" x14ac:dyDescent="0.35">
      <c r="A21" s="31">
        <f t="shared" si="8"/>
        <v>16</v>
      </c>
      <c r="B21" s="44" t="str">
        <f>'p3'!D21</f>
        <v xml:space="preserve">กัญญานัฐ  </v>
      </c>
      <c r="C21" s="45" t="str">
        <f>'p3'!E21</f>
        <v>สีเนียม</v>
      </c>
      <c r="D21" s="48"/>
      <c r="E21" s="49"/>
      <c r="F21" s="49"/>
      <c r="G21" s="49"/>
      <c r="H21" s="180">
        <f t="shared" si="0"/>
        <v>0</v>
      </c>
      <c r="I21" s="48"/>
      <c r="J21" s="49"/>
      <c r="K21" s="49"/>
      <c r="L21" s="180">
        <f t="shared" si="1"/>
        <v>0</v>
      </c>
      <c r="M21" s="48"/>
      <c r="N21" s="49"/>
      <c r="O21" s="49"/>
      <c r="P21" s="49"/>
      <c r="Q21" s="180">
        <f t="shared" si="2"/>
        <v>0</v>
      </c>
      <c r="R21" s="184">
        <f t="shared" si="3"/>
        <v>0</v>
      </c>
      <c r="S21" s="48"/>
      <c r="T21" s="49"/>
      <c r="U21" s="49"/>
      <c r="V21" s="49"/>
      <c r="W21" s="184">
        <f t="shared" si="4"/>
        <v>0</v>
      </c>
      <c r="X21" s="184">
        <f t="shared" si="5"/>
        <v>0</v>
      </c>
      <c r="Y21" s="162">
        <f t="shared" si="6"/>
        <v>0</v>
      </c>
      <c r="Z21" s="31">
        <f t="shared" si="7"/>
        <v>1</v>
      </c>
      <c r="AA21" s="31">
        <f t="shared" si="9"/>
        <v>16</v>
      </c>
      <c r="AB21" s="48"/>
      <c r="AC21" s="49"/>
      <c r="AD21" s="49"/>
      <c r="AE21" s="49"/>
      <c r="AF21" s="49"/>
      <c r="AG21" s="49"/>
      <c r="AH21" s="49"/>
      <c r="AI21" s="49"/>
      <c r="AJ21" s="31" t="e">
        <f t="shared" si="11"/>
        <v>#N/A</v>
      </c>
      <c r="AK21" s="31">
        <v>16</v>
      </c>
      <c r="AL21" s="48"/>
      <c r="AM21" s="50"/>
      <c r="AN21" s="50"/>
      <c r="AO21" s="49"/>
      <c r="AP21" s="51"/>
      <c r="AQ21" s="33" t="e">
        <f t="shared" si="10"/>
        <v>#N/A</v>
      </c>
      <c r="AR21" s="31">
        <v>16</v>
      </c>
      <c r="AS21" s="31">
        <v>16</v>
      </c>
    </row>
    <row r="22" spans="1:45" ht="14.5" customHeight="1" x14ac:dyDescent="0.35">
      <c r="A22" s="31">
        <f t="shared" si="8"/>
        <v>17</v>
      </c>
      <c r="B22" s="44" t="str">
        <f>'p3'!D22</f>
        <v xml:space="preserve">จุฬาลักษณ์  </v>
      </c>
      <c r="C22" s="45" t="str">
        <f>'p3'!E22</f>
        <v>พุทธวา</v>
      </c>
      <c r="D22" s="48"/>
      <c r="E22" s="49"/>
      <c r="F22" s="49"/>
      <c r="G22" s="49"/>
      <c r="H22" s="180">
        <f t="shared" si="0"/>
        <v>0</v>
      </c>
      <c r="I22" s="48"/>
      <c r="J22" s="49"/>
      <c r="K22" s="49"/>
      <c r="L22" s="180">
        <f t="shared" si="1"/>
        <v>0</v>
      </c>
      <c r="M22" s="48"/>
      <c r="N22" s="49"/>
      <c r="O22" s="49"/>
      <c r="P22" s="49"/>
      <c r="Q22" s="180">
        <f t="shared" si="2"/>
        <v>0</v>
      </c>
      <c r="R22" s="184">
        <f t="shared" si="3"/>
        <v>0</v>
      </c>
      <c r="S22" s="48"/>
      <c r="T22" s="49"/>
      <c r="U22" s="49"/>
      <c r="V22" s="49"/>
      <c r="W22" s="184">
        <f t="shared" si="4"/>
        <v>0</v>
      </c>
      <c r="X22" s="184">
        <f t="shared" si="5"/>
        <v>0</v>
      </c>
      <c r="Y22" s="162">
        <f t="shared" si="6"/>
        <v>0</v>
      </c>
      <c r="Z22" s="31">
        <f t="shared" si="7"/>
        <v>1</v>
      </c>
      <c r="AA22" s="31">
        <f t="shared" si="9"/>
        <v>17</v>
      </c>
      <c r="AB22" s="48"/>
      <c r="AC22" s="49"/>
      <c r="AD22" s="49"/>
      <c r="AE22" s="49"/>
      <c r="AF22" s="49"/>
      <c r="AG22" s="49"/>
      <c r="AH22" s="49"/>
      <c r="AI22" s="49"/>
      <c r="AJ22" s="31" t="e">
        <f t="shared" si="11"/>
        <v>#N/A</v>
      </c>
      <c r="AK22" s="31">
        <v>17</v>
      </c>
      <c r="AL22" s="48"/>
      <c r="AM22" s="50"/>
      <c r="AN22" s="50"/>
      <c r="AO22" s="49"/>
      <c r="AP22" s="51"/>
      <c r="AQ22" s="33" t="e">
        <f t="shared" si="10"/>
        <v>#N/A</v>
      </c>
      <c r="AR22" s="31">
        <v>17</v>
      </c>
      <c r="AS22" s="33">
        <v>17</v>
      </c>
    </row>
    <row r="23" spans="1:45" ht="14.5" customHeight="1" x14ac:dyDescent="0.35">
      <c r="A23" s="31">
        <f t="shared" si="8"/>
        <v>18</v>
      </c>
      <c r="B23" s="44" t="str">
        <f>'p3'!D23</f>
        <v xml:space="preserve">ญาณี  </v>
      </c>
      <c r="C23" s="45" t="str">
        <f>'p3'!E23</f>
        <v>เมฆพันธ์</v>
      </c>
      <c r="D23" s="48"/>
      <c r="E23" s="49"/>
      <c r="F23" s="49"/>
      <c r="G23" s="49"/>
      <c r="H23" s="180">
        <f t="shared" si="0"/>
        <v>0</v>
      </c>
      <c r="I23" s="48"/>
      <c r="J23" s="49"/>
      <c r="K23" s="49"/>
      <c r="L23" s="180">
        <f t="shared" si="1"/>
        <v>0</v>
      </c>
      <c r="M23" s="48"/>
      <c r="N23" s="49"/>
      <c r="O23" s="49"/>
      <c r="P23" s="49"/>
      <c r="Q23" s="180">
        <f t="shared" si="2"/>
        <v>0</v>
      </c>
      <c r="R23" s="184">
        <f t="shared" si="3"/>
        <v>0</v>
      </c>
      <c r="S23" s="48"/>
      <c r="T23" s="49"/>
      <c r="U23" s="49"/>
      <c r="V23" s="49"/>
      <c r="W23" s="184">
        <f t="shared" si="4"/>
        <v>0</v>
      </c>
      <c r="X23" s="184">
        <f t="shared" si="5"/>
        <v>0</v>
      </c>
      <c r="Y23" s="162">
        <f t="shared" si="6"/>
        <v>0</v>
      </c>
      <c r="Z23" s="31">
        <f t="shared" si="7"/>
        <v>1</v>
      </c>
      <c r="AA23" s="31">
        <f t="shared" si="9"/>
        <v>18</v>
      </c>
      <c r="AB23" s="48"/>
      <c r="AC23" s="49"/>
      <c r="AD23" s="49"/>
      <c r="AE23" s="49"/>
      <c r="AF23" s="49"/>
      <c r="AG23" s="49"/>
      <c r="AH23" s="49"/>
      <c r="AI23" s="49"/>
      <c r="AJ23" s="31" t="e">
        <f t="shared" si="11"/>
        <v>#N/A</v>
      </c>
      <c r="AK23" s="31">
        <v>18</v>
      </c>
      <c r="AL23" s="48"/>
      <c r="AM23" s="50"/>
      <c r="AN23" s="50"/>
      <c r="AO23" s="49"/>
      <c r="AP23" s="51"/>
      <c r="AQ23" s="33" t="e">
        <f t="shared" si="10"/>
        <v>#N/A</v>
      </c>
      <c r="AR23" s="31">
        <v>18</v>
      </c>
      <c r="AS23" s="31">
        <v>18</v>
      </c>
    </row>
    <row r="24" spans="1:45" ht="14.5" customHeight="1" x14ac:dyDescent="0.35">
      <c r="A24" s="31">
        <f t="shared" si="8"/>
        <v>19</v>
      </c>
      <c r="B24" s="44" t="str">
        <f>'p3'!D24</f>
        <v xml:space="preserve">ธัญชนก  </v>
      </c>
      <c r="C24" s="45" t="str">
        <f>'p3'!E24</f>
        <v>อินสะอาด</v>
      </c>
      <c r="D24" s="48"/>
      <c r="E24" s="49"/>
      <c r="F24" s="49"/>
      <c r="G24" s="49"/>
      <c r="H24" s="180">
        <f t="shared" si="0"/>
        <v>0</v>
      </c>
      <c r="I24" s="48"/>
      <c r="J24" s="49"/>
      <c r="K24" s="49"/>
      <c r="L24" s="180">
        <f t="shared" si="1"/>
        <v>0</v>
      </c>
      <c r="M24" s="48"/>
      <c r="N24" s="49"/>
      <c r="O24" s="49"/>
      <c r="P24" s="49"/>
      <c r="Q24" s="180">
        <f t="shared" si="2"/>
        <v>0</v>
      </c>
      <c r="R24" s="184">
        <f t="shared" si="3"/>
        <v>0</v>
      </c>
      <c r="S24" s="48"/>
      <c r="T24" s="49"/>
      <c r="U24" s="49"/>
      <c r="V24" s="49"/>
      <c r="W24" s="184">
        <f t="shared" si="4"/>
        <v>0</v>
      </c>
      <c r="X24" s="184">
        <f t="shared" si="5"/>
        <v>0</v>
      </c>
      <c r="Y24" s="162">
        <f t="shared" si="6"/>
        <v>0</v>
      </c>
      <c r="Z24" s="31">
        <f t="shared" si="7"/>
        <v>1</v>
      </c>
      <c r="AA24" s="31">
        <f t="shared" si="9"/>
        <v>19</v>
      </c>
      <c r="AB24" s="48"/>
      <c r="AC24" s="49"/>
      <c r="AD24" s="49"/>
      <c r="AE24" s="49"/>
      <c r="AF24" s="49"/>
      <c r="AG24" s="49"/>
      <c r="AH24" s="49"/>
      <c r="AI24" s="49"/>
      <c r="AJ24" s="31" t="e">
        <f t="shared" si="11"/>
        <v>#N/A</v>
      </c>
      <c r="AK24" s="31">
        <v>19</v>
      </c>
      <c r="AL24" s="48"/>
      <c r="AM24" s="50"/>
      <c r="AN24" s="50"/>
      <c r="AO24" s="49"/>
      <c r="AP24" s="51"/>
      <c r="AQ24" s="33" t="e">
        <f t="shared" si="10"/>
        <v>#N/A</v>
      </c>
      <c r="AR24" s="31">
        <v>19</v>
      </c>
      <c r="AS24" s="33">
        <v>19</v>
      </c>
    </row>
    <row r="25" spans="1:45" ht="14.5" customHeight="1" x14ac:dyDescent="0.35">
      <c r="A25" s="32">
        <f t="shared" si="8"/>
        <v>20</v>
      </c>
      <c r="B25" s="52" t="str">
        <f>'p3'!D25</f>
        <v xml:space="preserve">ธิดาภรณ์  </v>
      </c>
      <c r="C25" s="53" t="str">
        <f>'p3'!E25</f>
        <v>ประจักรสุข</v>
      </c>
      <c r="D25" s="54"/>
      <c r="E25" s="55"/>
      <c r="F25" s="55"/>
      <c r="G25" s="55"/>
      <c r="H25" s="181">
        <f t="shared" ref="H25:H33" si="12">SUM(D25:G25)</f>
        <v>0</v>
      </c>
      <c r="I25" s="54"/>
      <c r="J25" s="55"/>
      <c r="K25" s="55"/>
      <c r="L25" s="181">
        <f t="shared" ref="L25:L34" si="13">SUM(I25:K25)</f>
        <v>0</v>
      </c>
      <c r="M25" s="54"/>
      <c r="N25" s="55"/>
      <c r="O25" s="55"/>
      <c r="P25" s="55"/>
      <c r="Q25" s="181">
        <f t="shared" ref="Q25:Q27" si="14">SUM(M25:P25)</f>
        <v>0</v>
      </c>
      <c r="R25" s="185">
        <f t="shared" ref="R25:R27" si="15">H25+L25+Q25</f>
        <v>0</v>
      </c>
      <c r="S25" s="54"/>
      <c r="T25" s="55"/>
      <c r="U25" s="55"/>
      <c r="V25" s="55"/>
      <c r="W25" s="185">
        <f t="shared" ref="W25:W27" si="16">SUM(S25:V25)</f>
        <v>0</v>
      </c>
      <c r="X25" s="185">
        <f t="shared" ref="X25:X27" si="17">R25+W25</f>
        <v>0</v>
      </c>
      <c r="Y25" s="165">
        <f t="shared" ref="Y25:Y27" si="18">IF(X25&gt;=80,4,IF(X25&gt;=75,3.5,IF(X25&gt;=70,3,IF(X25&gt;=65,2.5,IF(X25&gt;=60,2,IF(X25&gt;=55,1.5,IF(X25&gt;=50,1,0)))))))</f>
        <v>0</v>
      </c>
      <c r="Z25" s="32">
        <f t="shared" si="7"/>
        <v>1</v>
      </c>
      <c r="AA25" s="32">
        <f t="shared" si="9"/>
        <v>20</v>
      </c>
      <c r="AB25" s="54"/>
      <c r="AC25" s="55"/>
      <c r="AD25" s="55"/>
      <c r="AE25" s="55"/>
      <c r="AF25" s="55"/>
      <c r="AG25" s="55"/>
      <c r="AH25" s="55"/>
      <c r="AI25" s="55"/>
      <c r="AJ25" s="32" t="e">
        <f t="shared" ref="AJ25:AJ27" si="19">MODE(AB25:AI25,3)</f>
        <v>#N/A</v>
      </c>
      <c r="AK25" s="32">
        <v>20</v>
      </c>
      <c r="AL25" s="54"/>
      <c r="AM25" s="56"/>
      <c r="AN25" s="56"/>
      <c r="AO25" s="55"/>
      <c r="AP25" s="57"/>
      <c r="AQ25" s="37" t="e">
        <f t="shared" ref="AQ25:AQ27" si="20">MODE(AL25:AP25,3)</f>
        <v>#N/A</v>
      </c>
      <c r="AR25" s="32">
        <v>20</v>
      </c>
      <c r="AS25" s="37">
        <v>20</v>
      </c>
    </row>
    <row r="26" spans="1:45" ht="14.5" customHeight="1" x14ac:dyDescent="0.35">
      <c r="A26" s="33">
        <f t="shared" si="8"/>
        <v>21</v>
      </c>
      <c r="B26" s="58" t="str">
        <f>'p3'!D26</f>
        <v xml:space="preserve">น้ำทิพย์  </v>
      </c>
      <c r="C26" s="59" t="str">
        <f>'p3'!E26</f>
        <v>พุทธเสน</v>
      </c>
      <c r="D26" s="60"/>
      <c r="E26" s="61"/>
      <c r="F26" s="61"/>
      <c r="G26" s="61"/>
      <c r="H26" s="182">
        <f t="shared" si="12"/>
        <v>0</v>
      </c>
      <c r="I26" s="60"/>
      <c r="J26" s="61"/>
      <c r="K26" s="61"/>
      <c r="L26" s="182">
        <f t="shared" si="13"/>
        <v>0</v>
      </c>
      <c r="M26" s="60"/>
      <c r="N26" s="61"/>
      <c r="O26" s="61"/>
      <c r="P26" s="61"/>
      <c r="Q26" s="182">
        <f t="shared" si="14"/>
        <v>0</v>
      </c>
      <c r="R26" s="186">
        <f t="shared" si="15"/>
        <v>0</v>
      </c>
      <c r="S26" s="60"/>
      <c r="T26" s="61"/>
      <c r="U26" s="61"/>
      <c r="V26" s="61"/>
      <c r="W26" s="186">
        <f t="shared" si="16"/>
        <v>0</v>
      </c>
      <c r="X26" s="186">
        <f t="shared" si="17"/>
        <v>0</v>
      </c>
      <c r="Y26" s="155">
        <f t="shared" si="18"/>
        <v>0</v>
      </c>
      <c r="Z26" s="43">
        <f t="shared" si="7"/>
        <v>1</v>
      </c>
      <c r="AA26" s="33">
        <f t="shared" si="9"/>
        <v>21</v>
      </c>
      <c r="AB26" s="60"/>
      <c r="AC26" s="61"/>
      <c r="AD26" s="61"/>
      <c r="AE26" s="61"/>
      <c r="AF26" s="61"/>
      <c r="AG26" s="61"/>
      <c r="AH26" s="61"/>
      <c r="AI26" s="61"/>
      <c r="AJ26" s="33" t="e">
        <f t="shared" si="19"/>
        <v>#N/A</v>
      </c>
      <c r="AK26" s="33">
        <v>21</v>
      </c>
      <c r="AL26" s="60"/>
      <c r="AM26" s="62"/>
      <c r="AN26" s="62"/>
      <c r="AO26" s="61"/>
      <c r="AP26" s="63"/>
      <c r="AQ26" s="33" t="e">
        <f t="shared" si="20"/>
        <v>#N/A</v>
      </c>
      <c r="AR26" s="33">
        <v>21</v>
      </c>
      <c r="AS26" s="33">
        <v>21</v>
      </c>
    </row>
    <row r="27" spans="1:45" ht="14.5" customHeight="1" x14ac:dyDescent="0.35">
      <c r="A27" s="31">
        <f t="shared" si="8"/>
        <v>22</v>
      </c>
      <c r="B27" s="44" t="str">
        <f>'p3'!D27</f>
        <v xml:space="preserve">นิชนันท์  </v>
      </c>
      <c r="C27" s="45" t="str">
        <f>'p3'!E27</f>
        <v>อินเบิด</v>
      </c>
      <c r="D27" s="48"/>
      <c r="E27" s="49"/>
      <c r="F27" s="49"/>
      <c r="G27" s="49"/>
      <c r="H27" s="180">
        <f t="shared" si="12"/>
        <v>0</v>
      </c>
      <c r="I27" s="48"/>
      <c r="J27" s="49"/>
      <c r="K27" s="49"/>
      <c r="L27" s="180">
        <f t="shared" si="13"/>
        <v>0</v>
      </c>
      <c r="M27" s="48"/>
      <c r="N27" s="49"/>
      <c r="O27" s="49"/>
      <c r="P27" s="49"/>
      <c r="Q27" s="180">
        <f t="shared" si="14"/>
        <v>0</v>
      </c>
      <c r="R27" s="184">
        <f t="shared" si="15"/>
        <v>0</v>
      </c>
      <c r="S27" s="48"/>
      <c r="T27" s="49"/>
      <c r="U27" s="49"/>
      <c r="V27" s="49"/>
      <c r="W27" s="184">
        <f t="shared" si="16"/>
        <v>0</v>
      </c>
      <c r="X27" s="184">
        <f t="shared" si="17"/>
        <v>0</v>
      </c>
      <c r="Y27" s="162">
        <f t="shared" si="18"/>
        <v>0</v>
      </c>
      <c r="Z27" s="31">
        <f t="shared" si="7"/>
        <v>1</v>
      </c>
      <c r="AA27" s="31">
        <f t="shared" si="9"/>
        <v>22</v>
      </c>
      <c r="AB27" s="48"/>
      <c r="AC27" s="49"/>
      <c r="AD27" s="49"/>
      <c r="AE27" s="49"/>
      <c r="AF27" s="49"/>
      <c r="AG27" s="49"/>
      <c r="AH27" s="49"/>
      <c r="AI27" s="49"/>
      <c r="AJ27" s="31" t="e">
        <f t="shared" si="19"/>
        <v>#N/A</v>
      </c>
      <c r="AK27" s="31">
        <v>22</v>
      </c>
      <c r="AL27" s="48"/>
      <c r="AM27" s="50"/>
      <c r="AN27" s="50"/>
      <c r="AO27" s="49"/>
      <c r="AP27" s="51"/>
      <c r="AQ27" s="33" t="e">
        <f t="shared" si="20"/>
        <v>#N/A</v>
      </c>
      <c r="AR27" s="31">
        <v>22</v>
      </c>
      <c r="AS27" s="33">
        <v>22</v>
      </c>
    </row>
    <row r="28" spans="1:45" ht="14.5" customHeight="1" x14ac:dyDescent="0.35">
      <c r="A28" s="31">
        <f t="shared" si="8"/>
        <v>23</v>
      </c>
      <c r="B28" s="44" t="str">
        <f>'p3'!D28</f>
        <v xml:space="preserve">นิธินันท์  </v>
      </c>
      <c r="C28" s="45" t="str">
        <f>'p3'!E28</f>
        <v>อินเบิด</v>
      </c>
      <c r="D28" s="48"/>
      <c r="E28" s="49"/>
      <c r="F28" s="49"/>
      <c r="G28" s="49"/>
      <c r="H28" s="180">
        <f t="shared" ref="H28:H34" si="21">SUM(D28:G28)</f>
        <v>0</v>
      </c>
      <c r="I28" s="48"/>
      <c r="J28" s="49"/>
      <c r="K28" s="49"/>
      <c r="L28" s="180">
        <f t="shared" si="13"/>
        <v>0</v>
      </c>
      <c r="M28" s="48"/>
      <c r="N28" s="49"/>
      <c r="O28" s="49"/>
      <c r="P28" s="49"/>
      <c r="Q28" s="180">
        <f t="shared" ref="Q28" si="22">SUM(M28:P28)</f>
        <v>0</v>
      </c>
      <c r="R28" s="184">
        <f t="shared" ref="R28" si="23">H28+L28+Q28</f>
        <v>0</v>
      </c>
      <c r="S28" s="48"/>
      <c r="T28" s="49"/>
      <c r="U28" s="49"/>
      <c r="V28" s="49"/>
      <c r="W28" s="184">
        <f t="shared" ref="W28" si="24">SUM(S28:V28)</f>
        <v>0</v>
      </c>
      <c r="X28" s="184">
        <f t="shared" ref="X28" si="25">R28+W28</f>
        <v>0</v>
      </c>
      <c r="Y28" s="162">
        <f t="shared" ref="Y28" si="26">IF(X28&gt;=80,4,IF(X28&gt;=75,3.5,IF(X28&gt;=70,3,IF(X28&gt;=65,2.5,IF(X28&gt;=60,2,IF(X28&gt;=55,1.5,IF(X28&gt;=50,1,0)))))))</f>
        <v>0</v>
      </c>
      <c r="Z28" s="31">
        <f t="shared" si="7"/>
        <v>1</v>
      </c>
      <c r="AA28" s="31">
        <f t="shared" si="9"/>
        <v>23</v>
      </c>
      <c r="AB28" s="48"/>
      <c r="AC28" s="49"/>
      <c r="AD28" s="49"/>
      <c r="AE28" s="49"/>
      <c r="AF28" s="49"/>
      <c r="AG28" s="49"/>
      <c r="AH28" s="49"/>
      <c r="AI28" s="49"/>
      <c r="AJ28" s="31" t="e">
        <f t="shared" ref="AJ28:AJ34" si="27">MODE(AB28:AI28,3)</f>
        <v>#N/A</v>
      </c>
      <c r="AK28" s="31">
        <v>23</v>
      </c>
      <c r="AL28" s="48"/>
      <c r="AM28" s="50"/>
      <c r="AN28" s="50"/>
      <c r="AO28" s="49"/>
      <c r="AP28" s="51"/>
      <c r="AQ28" s="33" t="e">
        <f t="shared" ref="AQ28:AQ34" si="28">MODE(AL28:AP28,3)</f>
        <v>#N/A</v>
      </c>
      <c r="AR28" s="31">
        <v>23</v>
      </c>
      <c r="AS28" s="33">
        <v>23</v>
      </c>
    </row>
    <row r="29" spans="1:45" ht="14.5" customHeight="1" x14ac:dyDescent="0.35">
      <c r="A29" s="31">
        <f t="shared" si="8"/>
        <v>24</v>
      </c>
      <c r="B29" s="44" t="str">
        <f>'p3'!D29</f>
        <v xml:space="preserve">นิพาดา  </v>
      </c>
      <c r="C29" s="45" t="str">
        <f>'p3'!E29</f>
        <v>แพงสมศรี</v>
      </c>
      <c r="D29" s="64"/>
      <c r="E29" s="49"/>
      <c r="F29" s="49"/>
      <c r="G29" s="49"/>
      <c r="H29" s="180">
        <f t="shared" si="12"/>
        <v>0</v>
      </c>
      <c r="I29" s="48"/>
      <c r="J29" s="49"/>
      <c r="K29" s="49"/>
      <c r="L29" s="180">
        <f t="shared" si="13"/>
        <v>0</v>
      </c>
      <c r="M29" s="48"/>
      <c r="N29" s="49"/>
      <c r="O29" s="49"/>
      <c r="P29" s="49"/>
      <c r="Q29" s="180">
        <f t="shared" ref="Q29:Q34" si="29">SUM(M29:P29)</f>
        <v>0</v>
      </c>
      <c r="R29" s="184">
        <f t="shared" ref="R29:R34" si="30">H29+L29+Q29</f>
        <v>0</v>
      </c>
      <c r="S29" s="48"/>
      <c r="T29" s="49"/>
      <c r="U29" s="49"/>
      <c r="V29" s="49"/>
      <c r="W29" s="184">
        <f t="shared" ref="W29:W34" si="31">SUM(S29:V29)</f>
        <v>0</v>
      </c>
      <c r="X29" s="184">
        <f t="shared" ref="X29:X34" si="32">R29+W29</f>
        <v>0</v>
      </c>
      <c r="Y29" s="162">
        <f t="shared" ref="Y29:Y34" si="33">IF(X29&gt;=80,4,IF(X29&gt;=75,3.5,IF(X29&gt;=70,3,IF(X29&gt;=65,2.5,IF(X29&gt;=60,2,IF(X29&gt;=55,1.5,IF(X29&gt;=50,1,0)))))))</f>
        <v>0</v>
      </c>
      <c r="Z29" s="31">
        <f t="shared" si="7"/>
        <v>1</v>
      </c>
      <c r="AA29" s="31"/>
      <c r="AB29" s="48"/>
      <c r="AC29" s="49"/>
      <c r="AD29" s="49"/>
      <c r="AE29" s="49"/>
      <c r="AF29" s="49"/>
      <c r="AG29" s="49"/>
      <c r="AH29" s="49"/>
      <c r="AI29" s="49"/>
      <c r="AJ29" s="31" t="e">
        <f t="shared" si="27"/>
        <v>#N/A</v>
      </c>
      <c r="AK29" s="31">
        <v>24</v>
      </c>
      <c r="AL29" s="48"/>
      <c r="AM29" s="50"/>
      <c r="AN29" s="50"/>
      <c r="AO29" s="49"/>
      <c r="AP29" s="51"/>
      <c r="AQ29" s="33" t="e">
        <f t="shared" si="28"/>
        <v>#N/A</v>
      </c>
      <c r="AR29" s="31">
        <v>24</v>
      </c>
      <c r="AS29" s="33">
        <v>24</v>
      </c>
    </row>
    <row r="30" spans="1:45" ht="14.5" customHeight="1" x14ac:dyDescent="0.35">
      <c r="A30" s="31">
        <f t="shared" si="8"/>
        <v>25</v>
      </c>
      <c r="B30" s="44" t="str">
        <f>'p3'!D30</f>
        <v xml:space="preserve">บัณฑิตา  </v>
      </c>
      <c r="C30" s="45" t="str">
        <f>'p3'!E30</f>
        <v>สอนรัมย์</v>
      </c>
      <c r="D30" s="48"/>
      <c r="E30" s="49"/>
      <c r="F30" s="49"/>
      <c r="G30" s="49"/>
      <c r="H30" s="180">
        <f t="shared" si="21"/>
        <v>0</v>
      </c>
      <c r="I30" s="48"/>
      <c r="J30" s="49"/>
      <c r="K30" s="49"/>
      <c r="L30" s="180">
        <f t="shared" si="13"/>
        <v>0</v>
      </c>
      <c r="M30" s="48"/>
      <c r="N30" s="49"/>
      <c r="O30" s="49"/>
      <c r="P30" s="49"/>
      <c r="Q30" s="180">
        <f t="shared" si="29"/>
        <v>0</v>
      </c>
      <c r="R30" s="184">
        <f t="shared" si="30"/>
        <v>0</v>
      </c>
      <c r="S30" s="48"/>
      <c r="T30" s="49"/>
      <c r="U30" s="49"/>
      <c r="V30" s="49"/>
      <c r="W30" s="184">
        <f t="shared" si="31"/>
        <v>0</v>
      </c>
      <c r="X30" s="184">
        <f t="shared" si="32"/>
        <v>0</v>
      </c>
      <c r="Y30" s="162">
        <f t="shared" si="33"/>
        <v>0</v>
      </c>
      <c r="Z30" s="31">
        <f t="shared" si="7"/>
        <v>1</v>
      </c>
      <c r="AA30" s="31"/>
      <c r="AB30" s="48"/>
      <c r="AC30" s="49"/>
      <c r="AD30" s="49"/>
      <c r="AE30" s="49"/>
      <c r="AF30" s="49"/>
      <c r="AG30" s="49"/>
      <c r="AH30" s="49"/>
      <c r="AI30" s="49"/>
      <c r="AJ30" s="31" t="e">
        <f t="shared" si="27"/>
        <v>#N/A</v>
      </c>
      <c r="AK30" s="31">
        <v>25</v>
      </c>
      <c r="AL30" s="48"/>
      <c r="AM30" s="50"/>
      <c r="AN30" s="50"/>
      <c r="AO30" s="49"/>
      <c r="AP30" s="51"/>
      <c r="AQ30" s="33" t="e">
        <f t="shared" si="28"/>
        <v>#N/A</v>
      </c>
      <c r="AR30" s="31">
        <v>25</v>
      </c>
      <c r="AS30" s="33">
        <v>25</v>
      </c>
    </row>
    <row r="31" spans="1:45" ht="14.5" customHeight="1" x14ac:dyDescent="0.35">
      <c r="A31" s="31">
        <f t="shared" si="8"/>
        <v>26</v>
      </c>
      <c r="B31" s="44" t="str">
        <f>'p3'!D31</f>
        <v xml:space="preserve">เบญจรัตน์  </v>
      </c>
      <c r="C31" s="45" t="str">
        <f>'p3'!E31</f>
        <v>แววนำเจริญไพศาล</v>
      </c>
      <c r="D31" s="48"/>
      <c r="E31" s="49"/>
      <c r="F31" s="49"/>
      <c r="G31" s="49"/>
      <c r="H31" s="180">
        <f t="shared" si="12"/>
        <v>0</v>
      </c>
      <c r="I31" s="48"/>
      <c r="J31" s="49"/>
      <c r="K31" s="49"/>
      <c r="L31" s="180">
        <f t="shared" si="13"/>
        <v>0</v>
      </c>
      <c r="M31" s="48"/>
      <c r="N31" s="49"/>
      <c r="O31" s="49"/>
      <c r="P31" s="49"/>
      <c r="Q31" s="180">
        <f t="shared" si="29"/>
        <v>0</v>
      </c>
      <c r="R31" s="184">
        <f t="shared" si="30"/>
        <v>0</v>
      </c>
      <c r="S31" s="48"/>
      <c r="T31" s="49"/>
      <c r="U31" s="49"/>
      <c r="V31" s="49"/>
      <c r="W31" s="184">
        <f t="shared" si="31"/>
        <v>0</v>
      </c>
      <c r="X31" s="184">
        <f t="shared" si="32"/>
        <v>0</v>
      </c>
      <c r="Y31" s="162">
        <f t="shared" si="33"/>
        <v>0</v>
      </c>
      <c r="Z31" s="31">
        <f t="shared" si="7"/>
        <v>1</v>
      </c>
      <c r="AA31" s="31"/>
      <c r="AB31" s="48"/>
      <c r="AC31" s="49"/>
      <c r="AD31" s="49"/>
      <c r="AE31" s="49"/>
      <c r="AF31" s="49"/>
      <c r="AG31" s="49"/>
      <c r="AH31" s="49"/>
      <c r="AI31" s="49"/>
      <c r="AJ31" s="31" t="e">
        <f t="shared" si="27"/>
        <v>#N/A</v>
      </c>
      <c r="AK31" s="31">
        <v>26</v>
      </c>
      <c r="AL31" s="48"/>
      <c r="AM31" s="50"/>
      <c r="AN31" s="50"/>
      <c r="AO31" s="49"/>
      <c r="AP31" s="51"/>
      <c r="AQ31" s="33" t="e">
        <f t="shared" si="28"/>
        <v>#N/A</v>
      </c>
      <c r="AR31" s="31">
        <v>26</v>
      </c>
      <c r="AS31" s="33">
        <v>26</v>
      </c>
    </row>
    <row r="32" spans="1:45" ht="14.5" customHeight="1" x14ac:dyDescent="0.35">
      <c r="A32" s="31">
        <f t="shared" si="8"/>
        <v>27</v>
      </c>
      <c r="B32" s="44" t="str">
        <f>'p3'!D32</f>
        <v>กิตติพงษ์</v>
      </c>
      <c r="C32" s="45" t="str">
        <f>'p3'!E32</f>
        <v>ประกอบพืช</v>
      </c>
      <c r="D32" s="48"/>
      <c r="E32" s="49"/>
      <c r="F32" s="49"/>
      <c r="G32" s="49"/>
      <c r="H32" s="180">
        <f t="shared" si="21"/>
        <v>0</v>
      </c>
      <c r="I32" s="48"/>
      <c r="J32" s="49"/>
      <c r="K32" s="49"/>
      <c r="L32" s="180">
        <f t="shared" si="13"/>
        <v>0</v>
      </c>
      <c r="M32" s="48"/>
      <c r="N32" s="49"/>
      <c r="O32" s="49"/>
      <c r="P32" s="49"/>
      <c r="Q32" s="180">
        <f t="shared" si="29"/>
        <v>0</v>
      </c>
      <c r="R32" s="184">
        <f t="shared" si="30"/>
        <v>0</v>
      </c>
      <c r="S32" s="48"/>
      <c r="T32" s="49"/>
      <c r="U32" s="49"/>
      <c r="V32" s="49"/>
      <c r="W32" s="184">
        <f t="shared" si="31"/>
        <v>0</v>
      </c>
      <c r="X32" s="184">
        <f t="shared" si="32"/>
        <v>0</v>
      </c>
      <c r="Y32" s="162">
        <f t="shared" si="33"/>
        <v>0</v>
      </c>
      <c r="Z32" s="31">
        <f t="shared" si="7"/>
        <v>1</v>
      </c>
      <c r="AA32" s="31"/>
      <c r="AB32" s="48"/>
      <c r="AC32" s="49"/>
      <c r="AD32" s="49"/>
      <c r="AE32" s="49"/>
      <c r="AF32" s="49"/>
      <c r="AG32" s="49"/>
      <c r="AH32" s="49"/>
      <c r="AI32" s="49"/>
      <c r="AJ32" s="31" t="e">
        <f t="shared" si="27"/>
        <v>#N/A</v>
      </c>
      <c r="AK32" s="31">
        <v>27</v>
      </c>
      <c r="AL32" s="48"/>
      <c r="AM32" s="50"/>
      <c r="AN32" s="50"/>
      <c r="AO32" s="49"/>
      <c r="AP32" s="51"/>
      <c r="AQ32" s="33" t="e">
        <f t="shared" si="28"/>
        <v>#N/A</v>
      </c>
      <c r="AR32" s="31">
        <v>27</v>
      </c>
      <c r="AS32" s="33">
        <v>27</v>
      </c>
    </row>
    <row r="33" spans="1:45" ht="14.5" customHeight="1" x14ac:dyDescent="0.35">
      <c r="A33" s="31">
        <f t="shared" si="8"/>
        <v>28</v>
      </c>
      <c r="B33" s="44" t="str">
        <f>'p3'!D33</f>
        <v>มนพัทธ์</v>
      </c>
      <c r="C33" s="45" t="str">
        <f>'p3'!E33</f>
        <v>อุตรี</v>
      </c>
      <c r="D33" s="48"/>
      <c r="E33" s="49"/>
      <c r="F33" s="49"/>
      <c r="G33" s="49"/>
      <c r="H33" s="180">
        <f t="shared" si="12"/>
        <v>0</v>
      </c>
      <c r="I33" s="48"/>
      <c r="J33" s="49"/>
      <c r="K33" s="49"/>
      <c r="L33" s="180">
        <f t="shared" si="13"/>
        <v>0</v>
      </c>
      <c r="M33" s="48"/>
      <c r="N33" s="49"/>
      <c r="O33" s="49"/>
      <c r="P33" s="49"/>
      <c r="Q33" s="180">
        <f t="shared" si="29"/>
        <v>0</v>
      </c>
      <c r="R33" s="184">
        <f t="shared" si="30"/>
        <v>0</v>
      </c>
      <c r="S33" s="48"/>
      <c r="T33" s="49"/>
      <c r="U33" s="49"/>
      <c r="V33" s="49"/>
      <c r="W33" s="184">
        <f t="shared" si="31"/>
        <v>0</v>
      </c>
      <c r="X33" s="184">
        <f t="shared" si="32"/>
        <v>0</v>
      </c>
      <c r="Y33" s="162">
        <f t="shared" si="33"/>
        <v>0</v>
      </c>
      <c r="Z33" s="31">
        <f t="shared" si="7"/>
        <v>1</v>
      </c>
      <c r="AA33" s="31"/>
      <c r="AB33" s="48"/>
      <c r="AC33" s="49"/>
      <c r="AD33" s="49"/>
      <c r="AE33" s="49"/>
      <c r="AF33" s="49"/>
      <c r="AG33" s="49"/>
      <c r="AH33" s="49"/>
      <c r="AI33" s="49"/>
      <c r="AJ33" s="31" t="e">
        <f t="shared" si="27"/>
        <v>#N/A</v>
      </c>
      <c r="AK33" s="31">
        <v>28</v>
      </c>
      <c r="AL33" s="48"/>
      <c r="AM33" s="50"/>
      <c r="AN33" s="50"/>
      <c r="AO33" s="49"/>
      <c r="AP33" s="51"/>
      <c r="AQ33" s="33" t="e">
        <f t="shared" si="28"/>
        <v>#N/A</v>
      </c>
      <c r="AR33" s="31">
        <v>28</v>
      </c>
      <c r="AS33" s="33">
        <v>28</v>
      </c>
    </row>
    <row r="34" spans="1:45" ht="14.5" customHeight="1" x14ac:dyDescent="0.35">
      <c r="A34" s="31">
        <f t="shared" si="8"/>
        <v>29</v>
      </c>
      <c r="B34" s="44" t="str">
        <f>'p3'!D34</f>
        <v>อภิชญา</v>
      </c>
      <c r="C34" s="45" t="str">
        <f>'p3'!E34</f>
        <v>สงเปลือย</v>
      </c>
      <c r="D34" s="48"/>
      <c r="E34" s="49"/>
      <c r="F34" s="49"/>
      <c r="G34" s="49"/>
      <c r="H34" s="180">
        <f t="shared" si="21"/>
        <v>0</v>
      </c>
      <c r="I34" s="48"/>
      <c r="J34" s="49"/>
      <c r="K34" s="49"/>
      <c r="L34" s="180">
        <f t="shared" si="13"/>
        <v>0</v>
      </c>
      <c r="M34" s="48"/>
      <c r="N34" s="49"/>
      <c r="O34" s="49"/>
      <c r="P34" s="49"/>
      <c r="Q34" s="180">
        <f t="shared" si="29"/>
        <v>0</v>
      </c>
      <c r="R34" s="184">
        <f t="shared" si="30"/>
        <v>0</v>
      </c>
      <c r="S34" s="48"/>
      <c r="T34" s="49"/>
      <c r="U34" s="49"/>
      <c r="V34" s="49"/>
      <c r="W34" s="184">
        <f t="shared" si="31"/>
        <v>0</v>
      </c>
      <c r="X34" s="184">
        <f t="shared" si="32"/>
        <v>0</v>
      </c>
      <c r="Y34" s="162">
        <f t="shared" si="33"/>
        <v>0</v>
      </c>
      <c r="Z34" s="31">
        <f t="shared" si="7"/>
        <v>1</v>
      </c>
      <c r="AA34" s="31"/>
      <c r="AB34" s="48"/>
      <c r="AC34" s="49"/>
      <c r="AD34" s="49"/>
      <c r="AE34" s="49"/>
      <c r="AF34" s="49"/>
      <c r="AG34" s="49"/>
      <c r="AH34" s="49"/>
      <c r="AI34" s="49"/>
      <c r="AJ34" s="31" t="e">
        <f t="shared" si="27"/>
        <v>#N/A</v>
      </c>
      <c r="AK34" s="31">
        <v>29</v>
      </c>
      <c r="AL34" s="48"/>
      <c r="AM34" s="50"/>
      <c r="AN34" s="50"/>
      <c r="AO34" s="49"/>
      <c r="AP34" s="51"/>
      <c r="AQ34" s="33" t="e">
        <f t="shared" si="28"/>
        <v>#N/A</v>
      </c>
      <c r="AR34" s="31">
        <v>29</v>
      </c>
      <c r="AS34" s="33">
        <v>29</v>
      </c>
    </row>
    <row r="35" spans="1:45" ht="14.5" customHeight="1" x14ac:dyDescent="0.35">
      <c r="A35" s="32"/>
      <c r="B35" s="52"/>
      <c r="C35" s="53"/>
      <c r="D35" s="54"/>
      <c r="E35" s="55"/>
      <c r="F35" s="55"/>
      <c r="G35" s="55"/>
      <c r="H35" s="181"/>
      <c r="I35" s="54"/>
      <c r="J35" s="55"/>
      <c r="K35" s="55"/>
      <c r="L35" s="181"/>
      <c r="M35" s="54"/>
      <c r="N35" s="55"/>
      <c r="O35" s="55"/>
      <c r="P35" s="55"/>
      <c r="Q35" s="181"/>
      <c r="R35" s="185"/>
      <c r="S35" s="54"/>
      <c r="T35" s="55"/>
      <c r="U35" s="55"/>
      <c r="V35" s="55"/>
      <c r="W35" s="185"/>
      <c r="X35" s="185"/>
      <c r="Y35" s="165"/>
      <c r="Z35" s="32"/>
      <c r="AA35" s="32"/>
      <c r="AB35" s="54"/>
      <c r="AC35" s="55"/>
      <c r="AD35" s="55"/>
      <c r="AE35" s="55"/>
      <c r="AF35" s="55"/>
      <c r="AG35" s="55"/>
      <c r="AH35" s="55"/>
      <c r="AI35" s="55"/>
      <c r="AJ35" s="32"/>
      <c r="AK35" s="32"/>
      <c r="AL35" s="54"/>
      <c r="AM35" s="56"/>
      <c r="AN35" s="56"/>
      <c r="AO35" s="55"/>
      <c r="AP35" s="57"/>
      <c r="AQ35" s="32"/>
      <c r="AR35" s="32"/>
      <c r="AS35" s="32"/>
    </row>
  </sheetData>
  <sheetProtection algorithmName="SHA-512" hashValue="2N1TnhzIHDB1wA30Cjm6YcB2wMAXxEEE/YsNVgOs4+CDKuXtoeiXoslWagxj00bSOl8pQZ4UJ4ynnf7Xii+png==" saltValue="VgpBtcKt31/+g1bUl8GuzA==" spinCount="100000" sheet="1" objects="1" scenarios="1"/>
  <mergeCells count="38">
    <mergeCell ref="AS1:AS5"/>
    <mergeCell ref="H1:H3"/>
    <mergeCell ref="L1:L3"/>
    <mergeCell ref="Q1:Q3"/>
    <mergeCell ref="R1:R3"/>
    <mergeCell ref="W1:W3"/>
    <mergeCell ref="X1:X3"/>
    <mergeCell ref="AR1:AR5"/>
    <mergeCell ref="AB4:AI4"/>
    <mergeCell ref="AL1:AP1"/>
    <mergeCell ref="AL2:AP2"/>
    <mergeCell ref="AL4:AP4"/>
    <mergeCell ref="AK1:AK5"/>
    <mergeCell ref="H4:H5"/>
    <mergeCell ref="AL3:AP3"/>
    <mergeCell ref="Y3:Y5"/>
    <mergeCell ref="A1:A5"/>
    <mergeCell ref="S2:V2"/>
    <mergeCell ref="D2:G2"/>
    <mergeCell ref="D1:G1"/>
    <mergeCell ref="I1:K1"/>
    <mergeCell ref="I2:K2"/>
    <mergeCell ref="S3:V3"/>
    <mergeCell ref="B1:C5"/>
    <mergeCell ref="D3:G3"/>
    <mergeCell ref="I3:K3"/>
    <mergeCell ref="L4:L5"/>
    <mergeCell ref="Q4:Q5"/>
    <mergeCell ref="M2:P2"/>
    <mergeCell ref="M3:P3"/>
    <mergeCell ref="AB1:AI3"/>
    <mergeCell ref="R4:R5"/>
    <mergeCell ref="M1:P1"/>
    <mergeCell ref="Z1:Z5"/>
    <mergeCell ref="AA1:AA5"/>
    <mergeCell ref="S1:V1"/>
    <mergeCell ref="W4:W5"/>
    <mergeCell ref="X4:X5"/>
  </mergeCells>
  <phoneticPr fontId="2" type="noConversion"/>
  <pageMargins left="0.19685039370078741" right="0" top="0.39370078740157483" bottom="0" header="0.51181102362204722" footer="0.51181102362204722"/>
  <pageSetup paperSize="9" orientation="landscape" horizontalDpi="300" verticalDpi="300" copies="2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tabSelected="1" view="pageLayout" topLeftCell="A2" zoomScale="150" zoomScaleNormal="100" zoomScalePageLayoutView="150" workbookViewId="0">
      <selection activeCell="C22" sqref="C22"/>
    </sheetView>
  </sheetViews>
  <sheetFormatPr baseColWidth="10" defaultColWidth="9.1640625" defaultRowHeight="14" customHeight="1" x14ac:dyDescent="0.35"/>
  <cols>
    <col min="1" max="1" width="6.1640625" style="154" customWidth="1"/>
    <col min="2" max="2" width="11.1640625" style="154" customWidth="1"/>
    <col min="3" max="3" width="14.6640625" style="154" customWidth="1"/>
    <col min="4" max="4" width="8.6640625" style="154" customWidth="1"/>
    <col min="5" max="5" width="7.83203125" style="154" customWidth="1"/>
    <col min="6" max="6" width="8.5" style="154" customWidth="1"/>
    <col min="7" max="7" width="8.6640625" style="154" customWidth="1"/>
    <col min="8" max="8" width="7.6640625" style="154" customWidth="1"/>
    <col min="9" max="9" width="1.6640625" style="154" customWidth="1"/>
    <col min="10" max="10" width="7.6640625" style="154" customWidth="1"/>
    <col min="11" max="11" width="5.6640625" style="154" customWidth="1"/>
    <col min="12" max="12" width="3.6640625" style="154" customWidth="1"/>
    <col min="13" max="16384" width="9.1640625" style="1"/>
  </cols>
  <sheetData>
    <row r="1" spans="1:12" ht="24" x14ac:dyDescent="0.35">
      <c r="A1" s="335" t="s">
        <v>179</v>
      </c>
      <c r="B1" s="335"/>
      <c r="C1" s="335"/>
      <c r="D1" s="335"/>
      <c r="E1" s="335"/>
      <c r="F1" s="335"/>
      <c r="G1" s="335"/>
      <c r="H1" s="335"/>
    </row>
    <row r="2" spans="1:12" ht="21" x14ac:dyDescent="0.35">
      <c r="A2" s="175"/>
      <c r="B2" s="176" t="s">
        <v>61</v>
      </c>
      <c r="C2" s="175" t="str">
        <f>'p1'!D11</f>
        <v>ว30111</v>
      </c>
      <c r="D2" s="175" t="str">
        <f>'p1'!J11</f>
        <v>วิทยาศาสตร์ชีวภาพ</v>
      </c>
      <c r="E2" s="175"/>
      <c r="F2" s="175"/>
      <c r="G2" s="176" t="s">
        <v>177</v>
      </c>
      <c r="H2" s="177" t="str">
        <f>'p1'!S11</f>
        <v>ม.3/1</v>
      </c>
      <c r="I2" s="178"/>
    </row>
    <row r="3" spans="1:12" ht="21" x14ac:dyDescent="0.35">
      <c r="A3" s="151" t="s">
        <v>25</v>
      </c>
      <c r="B3" s="340" t="s">
        <v>34</v>
      </c>
      <c r="C3" s="341"/>
      <c r="D3" s="152" t="s">
        <v>178</v>
      </c>
      <c r="E3" s="152" t="s">
        <v>38</v>
      </c>
      <c r="F3" s="151" t="s">
        <v>40</v>
      </c>
      <c r="G3" s="153" t="s">
        <v>63</v>
      </c>
      <c r="H3" s="153" t="s">
        <v>42</v>
      </c>
      <c r="J3" s="337" t="s">
        <v>3</v>
      </c>
      <c r="K3" s="338"/>
      <c r="L3" s="339"/>
    </row>
    <row r="4" spans="1:12" ht="14.5" customHeight="1" x14ac:dyDescent="0.35">
      <c r="A4" s="155">
        <v>1</v>
      </c>
      <c r="B4" s="156" t="str">
        <f>'p3'!D6</f>
        <v xml:space="preserve">เจษฎา  </v>
      </c>
      <c r="C4" s="157" t="str">
        <f>'p3'!E6</f>
        <v>แก้วมั่น</v>
      </c>
      <c r="D4" s="158">
        <f>'p4'!R6</f>
        <v>0</v>
      </c>
      <c r="E4" s="158">
        <f>'p4'!W6</f>
        <v>0</v>
      </c>
      <c r="F4" s="155">
        <f>'p4'!Y6</f>
        <v>0</v>
      </c>
      <c r="G4" s="159" t="e">
        <f>'p4'!AJ6</f>
        <v>#N/A</v>
      </c>
      <c r="H4" s="159" t="e">
        <f>'p4'!AQ6</f>
        <v>#N/A</v>
      </c>
      <c r="J4" s="160" t="s">
        <v>43</v>
      </c>
      <c r="K4" s="161">
        <f>COUNTIF(F$4:F$53,4)</f>
        <v>0</v>
      </c>
      <c r="L4" s="161" t="s">
        <v>53</v>
      </c>
    </row>
    <row r="5" spans="1:12" ht="14.5" customHeight="1" x14ac:dyDescent="0.35">
      <c r="A5" s="162">
        <f>A4+1</f>
        <v>2</v>
      </c>
      <c r="B5" s="156" t="str">
        <f>'p3'!D7</f>
        <v xml:space="preserve">ธนวัฒน์  </v>
      </c>
      <c r="C5" s="157" t="str">
        <f>'p3'!E7</f>
        <v>เมืองลาย</v>
      </c>
      <c r="D5" s="158">
        <f>'p4'!R7</f>
        <v>0</v>
      </c>
      <c r="E5" s="158">
        <f>'p4'!W7</f>
        <v>0</v>
      </c>
      <c r="F5" s="162">
        <f>'p4'!Y7</f>
        <v>0</v>
      </c>
      <c r="G5" s="159" t="e">
        <f>'p4'!AJ7</f>
        <v>#N/A</v>
      </c>
      <c r="H5" s="159" t="e">
        <f>'p4'!AQ7</f>
        <v>#N/A</v>
      </c>
      <c r="J5" s="163" t="s">
        <v>44</v>
      </c>
      <c r="K5" s="162">
        <f>COUNTIF(F$4:F$53,3.5)</f>
        <v>0</v>
      </c>
      <c r="L5" s="162" t="s">
        <v>53</v>
      </c>
    </row>
    <row r="6" spans="1:12" ht="14.5" customHeight="1" x14ac:dyDescent="0.35">
      <c r="A6" s="162">
        <f t="shared" ref="A6:A32" si="0">A5+1</f>
        <v>3</v>
      </c>
      <c r="B6" s="156" t="str">
        <f>'p3'!D8</f>
        <v xml:space="preserve">ธวัชชัย  </v>
      </c>
      <c r="C6" s="157" t="str">
        <f>'p3'!E8</f>
        <v>อุปลี</v>
      </c>
      <c r="D6" s="158">
        <f>'p4'!R8</f>
        <v>0</v>
      </c>
      <c r="E6" s="158">
        <f>'p4'!W8</f>
        <v>0</v>
      </c>
      <c r="F6" s="162">
        <f>'p4'!Y8</f>
        <v>0</v>
      </c>
      <c r="G6" s="159" t="e">
        <f>'p4'!AJ8</f>
        <v>#N/A</v>
      </c>
      <c r="H6" s="159" t="e">
        <f>'p4'!AQ8</f>
        <v>#N/A</v>
      </c>
      <c r="J6" s="163" t="s">
        <v>51</v>
      </c>
      <c r="K6" s="162">
        <f>COUNTIF(F$4:F$53,3)</f>
        <v>0</v>
      </c>
      <c r="L6" s="162" t="s">
        <v>53</v>
      </c>
    </row>
    <row r="7" spans="1:12" ht="14.5" customHeight="1" x14ac:dyDescent="0.35">
      <c r="A7" s="162">
        <f t="shared" si="0"/>
        <v>4</v>
      </c>
      <c r="B7" s="156" t="str">
        <f>'p3'!D9</f>
        <v xml:space="preserve">ปฏิภาณ  </v>
      </c>
      <c r="C7" s="157" t="str">
        <f>'p3'!E9</f>
        <v>ชุ่มศรี</v>
      </c>
      <c r="D7" s="158">
        <f>'p4'!R9</f>
        <v>0</v>
      </c>
      <c r="E7" s="158">
        <f>'p4'!W9</f>
        <v>0</v>
      </c>
      <c r="F7" s="162">
        <f>'p4'!Y9</f>
        <v>0</v>
      </c>
      <c r="G7" s="159" t="e">
        <f>'p4'!AJ9</f>
        <v>#N/A</v>
      </c>
      <c r="H7" s="159" t="e">
        <f>'p4'!AQ9</f>
        <v>#N/A</v>
      </c>
      <c r="J7" s="163" t="s">
        <v>45</v>
      </c>
      <c r="K7" s="162">
        <f>COUNTIF(F$4:F$53,2.5)</f>
        <v>0</v>
      </c>
      <c r="L7" s="162" t="s">
        <v>53</v>
      </c>
    </row>
    <row r="8" spans="1:12" ht="14.5" customHeight="1" x14ac:dyDescent="0.35">
      <c r="A8" s="162">
        <f t="shared" si="0"/>
        <v>5</v>
      </c>
      <c r="B8" s="156" t="str">
        <f>'p3'!D10</f>
        <v xml:space="preserve">ปรมะ  </v>
      </c>
      <c r="C8" s="157" t="str">
        <f>'p3'!E10</f>
        <v>สีต้น</v>
      </c>
      <c r="D8" s="158">
        <f>'p4'!R10</f>
        <v>0</v>
      </c>
      <c r="E8" s="158">
        <f>'p4'!W10</f>
        <v>0</v>
      </c>
      <c r="F8" s="162">
        <f>'p4'!Y10</f>
        <v>0</v>
      </c>
      <c r="G8" s="159" t="e">
        <f>'p4'!AJ10</f>
        <v>#N/A</v>
      </c>
      <c r="H8" s="159" t="e">
        <f>'p4'!AQ10</f>
        <v>#N/A</v>
      </c>
      <c r="J8" s="163" t="s">
        <v>49</v>
      </c>
      <c r="K8" s="162">
        <f>COUNTIF(F$4:F$53,2)</f>
        <v>0</v>
      </c>
      <c r="L8" s="162" t="s">
        <v>53</v>
      </c>
    </row>
    <row r="9" spans="1:12" ht="14.5" customHeight="1" x14ac:dyDescent="0.35">
      <c r="A9" s="162">
        <f t="shared" si="0"/>
        <v>6</v>
      </c>
      <c r="B9" s="156" t="str">
        <f>'p3'!D11</f>
        <v xml:space="preserve">ปรมัตถ์  </v>
      </c>
      <c r="C9" s="157" t="str">
        <f>'p3'!E11</f>
        <v>เพิ่มศิลป์</v>
      </c>
      <c r="D9" s="158">
        <f>'p4'!R11</f>
        <v>0</v>
      </c>
      <c r="E9" s="158">
        <f>'p4'!W11</f>
        <v>0</v>
      </c>
      <c r="F9" s="162">
        <f>'p4'!Y11</f>
        <v>0</v>
      </c>
      <c r="G9" s="159" t="e">
        <f>'p4'!AJ11</f>
        <v>#N/A</v>
      </c>
      <c r="H9" s="159" t="e">
        <f>'p4'!AQ11</f>
        <v>#N/A</v>
      </c>
      <c r="J9" s="163" t="s">
        <v>46</v>
      </c>
      <c r="K9" s="162">
        <f>COUNTIF(F$4:F$53,1.5)</f>
        <v>0</v>
      </c>
      <c r="L9" s="162" t="s">
        <v>53</v>
      </c>
    </row>
    <row r="10" spans="1:12" ht="14.5" customHeight="1" x14ac:dyDescent="0.35">
      <c r="A10" s="162">
        <f t="shared" si="0"/>
        <v>7</v>
      </c>
      <c r="B10" s="156" t="str">
        <f>'p3'!D12</f>
        <v xml:space="preserve">พงศ์พัทธ์ </v>
      </c>
      <c r="C10" s="157" t="str">
        <f>'p3'!E12</f>
        <v>ผดุงสันต์</v>
      </c>
      <c r="D10" s="158">
        <f>'p4'!R12</f>
        <v>0</v>
      </c>
      <c r="E10" s="158">
        <f>'p4'!W12</f>
        <v>0</v>
      </c>
      <c r="F10" s="162">
        <f>'p4'!Y12</f>
        <v>0</v>
      </c>
      <c r="G10" s="159" t="e">
        <f>'p4'!AJ12</f>
        <v>#N/A</v>
      </c>
      <c r="H10" s="159" t="e">
        <f>'p4'!AQ12</f>
        <v>#N/A</v>
      </c>
      <c r="J10" s="163" t="s">
        <v>47</v>
      </c>
      <c r="K10" s="162">
        <f>COUNTIF(F$4:F$53,1)</f>
        <v>0</v>
      </c>
      <c r="L10" s="162" t="s">
        <v>53</v>
      </c>
    </row>
    <row r="11" spans="1:12" ht="14.5" customHeight="1" x14ac:dyDescent="0.35">
      <c r="A11" s="162">
        <f t="shared" si="0"/>
        <v>8</v>
      </c>
      <c r="B11" s="156" t="str">
        <f>'p3'!D13</f>
        <v xml:space="preserve">พงศ์พัทธ์  </v>
      </c>
      <c r="C11" s="157" t="str">
        <f>'p3'!E13</f>
        <v>ศรีนวล</v>
      </c>
      <c r="D11" s="158">
        <f>'p4'!R13</f>
        <v>0</v>
      </c>
      <c r="E11" s="158">
        <f>'p4'!W13</f>
        <v>0</v>
      </c>
      <c r="F11" s="162">
        <f>'p4'!Y13</f>
        <v>0</v>
      </c>
      <c r="G11" s="159" t="e">
        <f>'p4'!AJ13</f>
        <v>#N/A</v>
      </c>
      <c r="H11" s="159" t="e">
        <f>'p4'!AQ13</f>
        <v>#N/A</v>
      </c>
      <c r="J11" s="163" t="s">
        <v>48</v>
      </c>
      <c r="K11" s="162">
        <f>COUNTIF(F$4:F$53,0)</f>
        <v>29</v>
      </c>
      <c r="L11" s="162" t="s">
        <v>53</v>
      </c>
    </row>
    <row r="12" spans="1:12" ht="14.5" customHeight="1" x14ac:dyDescent="0.35">
      <c r="A12" s="162">
        <f t="shared" si="0"/>
        <v>9</v>
      </c>
      <c r="B12" s="156" t="str">
        <f>'p3'!D14</f>
        <v xml:space="preserve">พีรวิชญ์  </v>
      </c>
      <c r="C12" s="157" t="str">
        <f>'p3'!E14</f>
        <v>วงค์ยุทธนานนท์</v>
      </c>
      <c r="D12" s="158">
        <f>'p4'!R14</f>
        <v>0</v>
      </c>
      <c r="E12" s="158">
        <f>'p4'!W14</f>
        <v>0</v>
      </c>
      <c r="F12" s="162">
        <f>'p4'!Y14</f>
        <v>0</v>
      </c>
      <c r="G12" s="159" t="e">
        <f>'p4'!AJ14</f>
        <v>#N/A</v>
      </c>
      <c r="H12" s="159" t="e">
        <f>'p4'!AQ14</f>
        <v>#N/A</v>
      </c>
      <c r="J12" s="163" t="s">
        <v>50</v>
      </c>
      <c r="K12" s="162">
        <f>COUNTIF(F$4:F$53,"ร")</f>
        <v>0</v>
      </c>
      <c r="L12" s="162" t="s">
        <v>53</v>
      </c>
    </row>
    <row r="13" spans="1:12" ht="14.5" customHeight="1" x14ac:dyDescent="0.35">
      <c r="A13" s="162">
        <f t="shared" si="0"/>
        <v>10</v>
      </c>
      <c r="B13" s="156" t="str">
        <f>'p3'!D15</f>
        <v>ภาสกร</v>
      </c>
      <c r="C13" s="157" t="str">
        <f>'p3'!E15</f>
        <v>โนนหินหัก</v>
      </c>
      <c r="D13" s="158">
        <f>'p4'!R15</f>
        <v>0</v>
      </c>
      <c r="E13" s="158">
        <f>'p4'!W15</f>
        <v>0</v>
      </c>
      <c r="F13" s="162">
        <f>'p4'!Y15</f>
        <v>0</v>
      </c>
      <c r="G13" s="159" t="e">
        <f>'p4'!AJ15</f>
        <v>#N/A</v>
      </c>
      <c r="H13" s="159" t="e">
        <f>'p4'!AQ15</f>
        <v>#N/A</v>
      </c>
      <c r="J13" s="164" t="s">
        <v>59</v>
      </c>
      <c r="K13" s="165">
        <f>COUNTIF(F$4:F$53,"มส")</f>
        <v>0</v>
      </c>
      <c r="L13" s="165" t="s">
        <v>53</v>
      </c>
    </row>
    <row r="14" spans="1:12" ht="14.5" customHeight="1" x14ac:dyDescent="0.35">
      <c r="A14" s="162">
        <f t="shared" si="0"/>
        <v>11</v>
      </c>
      <c r="B14" s="156" t="str">
        <f>'p3'!D16</f>
        <v xml:space="preserve">อภิชา  </v>
      </c>
      <c r="C14" s="157" t="str">
        <f>'p3'!E16</f>
        <v>สุวรรณโชติ</v>
      </c>
      <c r="D14" s="158">
        <f>'p4'!R16</f>
        <v>0</v>
      </c>
      <c r="E14" s="158">
        <f>'p4'!W16</f>
        <v>0</v>
      </c>
      <c r="F14" s="162">
        <f>'p4'!Y16</f>
        <v>0</v>
      </c>
      <c r="G14" s="159" t="e">
        <f>'p4'!AJ16</f>
        <v>#N/A</v>
      </c>
      <c r="H14" s="159" t="e">
        <f>'p4'!AQ16</f>
        <v>#N/A</v>
      </c>
      <c r="J14" s="166" t="s">
        <v>37</v>
      </c>
      <c r="K14" s="166">
        <f>SUM(K4:K13)</f>
        <v>29</v>
      </c>
      <c r="L14" s="166" t="s">
        <v>53</v>
      </c>
    </row>
    <row r="15" spans="1:12" ht="14.5" customHeight="1" x14ac:dyDescent="0.35">
      <c r="A15" s="162">
        <f t="shared" si="0"/>
        <v>12</v>
      </c>
      <c r="B15" s="156" t="str">
        <f>'p3'!D17</f>
        <v xml:space="preserve">กนกวรรณ  </v>
      </c>
      <c r="C15" s="157" t="str">
        <f>'p3'!E17</f>
        <v>เมืองพุทธา</v>
      </c>
      <c r="D15" s="158">
        <f>'p4'!R17</f>
        <v>0</v>
      </c>
      <c r="E15" s="158">
        <f>'p4'!W17</f>
        <v>0</v>
      </c>
      <c r="F15" s="162">
        <f>'p4'!Y17</f>
        <v>0</v>
      </c>
      <c r="G15" s="159" t="e">
        <f>'p4'!AJ17</f>
        <v>#N/A</v>
      </c>
      <c r="H15" s="159" t="e">
        <f>'p4'!AQ17</f>
        <v>#N/A</v>
      </c>
    </row>
    <row r="16" spans="1:12" ht="14.5" customHeight="1" x14ac:dyDescent="0.35">
      <c r="A16" s="162">
        <f t="shared" si="0"/>
        <v>13</v>
      </c>
      <c r="B16" s="156" t="str">
        <f>'p3'!D18</f>
        <v xml:space="preserve">กฤติยา </v>
      </c>
      <c r="C16" s="157" t="str">
        <f>'p3'!E18</f>
        <v>ทาสร้าง</v>
      </c>
      <c r="D16" s="158">
        <f>'p4'!R18</f>
        <v>0</v>
      </c>
      <c r="E16" s="158">
        <f>'p4'!W18</f>
        <v>0</v>
      </c>
      <c r="F16" s="162">
        <f>'p4'!Y18</f>
        <v>0</v>
      </c>
      <c r="G16" s="159" t="e">
        <f>'p4'!AJ18</f>
        <v>#N/A</v>
      </c>
      <c r="H16" s="159" t="e">
        <f>'p4'!AQ18</f>
        <v>#N/A</v>
      </c>
      <c r="J16" s="336" t="s">
        <v>41</v>
      </c>
      <c r="K16" s="336"/>
      <c r="L16" s="336"/>
    </row>
    <row r="17" spans="1:12" ht="14.5" customHeight="1" x14ac:dyDescent="0.35">
      <c r="A17" s="162">
        <f t="shared" si="0"/>
        <v>14</v>
      </c>
      <c r="B17" s="156" t="str">
        <f>'p3'!D19</f>
        <v xml:space="preserve">กัญญาณัฐ  </v>
      </c>
      <c r="C17" s="157" t="str">
        <f>'p3'!E19</f>
        <v>มีนา</v>
      </c>
      <c r="D17" s="158">
        <f>'p4'!R19</f>
        <v>0</v>
      </c>
      <c r="E17" s="158">
        <f>'p4'!W19</f>
        <v>0</v>
      </c>
      <c r="F17" s="162">
        <f>'p4'!Y19</f>
        <v>0</v>
      </c>
      <c r="G17" s="159" t="e">
        <f>'p4'!AJ19</f>
        <v>#N/A</v>
      </c>
      <c r="H17" s="159" t="e">
        <f>'p4'!AQ19</f>
        <v>#N/A</v>
      </c>
      <c r="J17" s="167" t="s">
        <v>51</v>
      </c>
      <c r="K17" s="155">
        <f>COUNTIF(G$4:G$53,3)</f>
        <v>0</v>
      </c>
      <c r="L17" s="155" t="s">
        <v>53</v>
      </c>
    </row>
    <row r="18" spans="1:12" ht="14.5" customHeight="1" x14ac:dyDescent="0.35">
      <c r="A18" s="162">
        <f t="shared" si="0"/>
        <v>15</v>
      </c>
      <c r="B18" s="156" t="str">
        <f>'p3'!D20</f>
        <v xml:space="preserve">กัญญาณัฐ  </v>
      </c>
      <c r="C18" s="157" t="str">
        <f>'p3'!E20</f>
        <v>อุ่นสอน</v>
      </c>
      <c r="D18" s="158">
        <f>'p4'!R20</f>
        <v>0</v>
      </c>
      <c r="E18" s="158">
        <f>'p4'!W20</f>
        <v>0</v>
      </c>
      <c r="F18" s="162">
        <f>'p4'!Y20</f>
        <v>0</v>
      </c>
      <c r="G18" s="159" t="e">
        <f>'p4'!AJ20</f>
        <v>#N/A</v>
      </c>
      <c r="H18" s="159" t="e">
        <f>'p4'!AQ20</f>
        <v>#N/A</v>
      </c>
      <c r="J18" s="163" t="s">
        <v>49</v>
      </c>
      <c r="K18" s="162">
        <f>COUNTIF(G$4:G$53,2)</f>
        <v>0</v>
      </c>
      <c r="L18" s="162" t="s">
        <v>53</v>
      </c>
    </row>
    <row r="19" spans="1:12" ht="14.5" customHeight="1" x14ac:dyDescent="0.35">
      <c r="A19" s="162">
        <f t="shared" si="0"/>
        <v>16</v>
      </c>
      <c r="B19" s="156" t="str">
        <f>'p3'!D21</f>
        <v xml:space="preserve">กัญญานัฐ  </v>
      </c>
      <c r="C19" s="157" t="str">
        <f>'p3'!E21</f>
        <v>สีเนียม</v>
      </c>
      <c r="D19" s="158">
        <f>'p4'!R21</f>
        <v>0</v>
      </c>
      <c r="E19" s="158">
        <f>'p4'!W21</f>
        <v>0</v>
      </c>
      <c r="F19" s="162">
        <f>'p4'!Y21</f>
        <v>0</v>
      </c>
      <c r="G19" s="159" t="e">
        <f>'p4'!AJ21</f>
        <v>#N/A</v>
      </c>
      <c r="H19" s="159" t="e">
        <f>'p4'!AQ21</f>
        <v>#N/A</v>
      </c>
      <c r="J19" s="163" t="s">
        <v>47</v>
      </c>
      <c r="K19" s="162">
        <f>COUNTIF(G$4:G$53,1)</f>
        <v>0</v>
      </c>
      <c r="L19" s="162" t="s">
        <v>53</v>
      </c>
    </row>
    <row r="20" spans="1:12" ht="14.5" customHeight="1" x14ac:dyDescent="0.35">
      <c r="A20" s="162">
        <f t="shared" si="0"/>
        <v>17</v>
      </c>
      <c r="B20" s="156" t="str">
        <f>'p3'!D22</f>
        <v xml:space="preserve">จุฬาลักษณ์  </v>
      </c>
      <c r="C20" s="157" t="str">
        <f>'p3'!E22</f>
        <v>พุทธวา</v>
      </c>
      <c r="D20" s="158">
        <f>'p4'!R22</f>
        <v>0</v>
      </c>
      <c r="E20" s="158">
        <f>'p4'!W22</f>
        <v>0</v>
      </c>
      <c r="F20" s="162">
        <f>'p4'!Y22</f>
        <v>0</v>
      </c>
      <c r="G20" s="159" t="e">
        <f>'p4'!AJ22</f>
        <v>#N/A</v>
      </c>
      <c r="H20" s="159" t="e">
        <f>'p4'!AQ22</f>
        <v>#N/A</v>
      </c>
      <c r="J20" s="164" t="s">
        <v>48</v>
      </c>
      <c r="K20" s="165">
        <f>COUNTIF(G$4:G$53,0)</f>
        <v>0</v>
      </c>
      <c r="L20" s="165" t="s">
        <v>53</v>
      </c>
    </row>
    <row r="21" spans="1:12" ht="14.5" customHeight="1" x14ac:dyDescent="0.35">
      <c r="A21" s="162">
        <f t="shared" si="0"/>
        <v>18</v>
      </c>
      <c r="B21" s="156" t="str">
        <f>'p3'!D23</f>
        <v xml:space="preserve">ญาณี  </v>
      </c>
      <c r="C21" s="157" t="str">
        <f>'p3'!E23</f>
        <v>เมฆพันธ์</v>
      </c>
      <c r="D21" s="158">
        <f>'p4'!R23</f>
        <v>0</v>
      </c>
      <c r="E21" s="158">
        <f>'p4'!W23</f>
        <v>0</v>
      </c>
      <c r="F21" s="162">
        <f>'p4'!Y23</f>
        <v>0</v>
      </c>
      <c r="G21" s="159" t="e">
        <f>'p4'!AJ23</f>
        <v>#N/A</v>
      </c>
      <c r="H21" s="159" t="e">
        <f>'p4'!AQ23</f>
        <v>#N/A</v>
      </c>
      <c r="J21" s="166" t="s">
        <v>37</v>
      </c>
      <c r="K21" s="166">
        <f>SUM(K17:K20)</f>
        <v>0</v>
      </c>
      <c r="L21" s="166" t="s">
        <v>53</v>
      </c>
    </row>
    <row r="22" spans="1:12" ht="14.5" customHeight="1" x14ac:dyDescent="0.35">
      <c r="A22" s="162">
        <f t="shared" si="0"/>
        <v>19</v>
      </c>
      <c r="B22" s="156" t="str">
        <f>'p3'!D24</f>
        <v xml:space="preserve">ธัญชนก  </v>
      </c>
      <c r="C22" s="157" t="str">
        <f>'p3'!E24</f>
        <v>อินสะอาด</v>
      </c>
      <c r="D22" s="158">
        <f>'p4'!R24</f>
        <v>0</v>
      </c>
      <c r="E22" s="158">
        <f>'p4'!W24</f>
        <v>0</v>
      </c>
      <c r="F22" s="162">
        <f>'p4'!Y24</f>
        <v>0</v>
      </c>
      <c r="G22" s="159" t="e">
        <f>'p4'!AJ24</f>
        <v>#N/A</v>
      </c>
      <c r="H22" s="159" t="e">
        <f>'p4'!AQ24</f>
        <v>#N/A</v>
      </c>
    </row>
    <row r="23" spans="1:12" ht="14.5" customHeight="1" x14ac:dyDescent="0.35">
      <c r="A23" s="162">
        <f t="shared" si="0"/>
        <v>20</v>
      </c>
      <c r="B23" s="156" t="str">
        <f>'p3'!D25</f>
        <v xml:space="preserve">ธิดาภรณ์  </v>
      </c>
      <c r="C23" s="157" t="str">
        <f>'p3'!E25</f>
        <v>ประจักรสุข</v>
      </c>
      <c r="D23" s="158">
        <f>'p4'!R25</f>
        <v>0</v>
      </c>
      <c r="E23" s="158">
        <f>'p4'!W25</f>
        <v>0</v>
      </c>
      <c r="F23" s="162">
        <f>'p4'!Y25</f>
        <v>0</v>
      </c>
      <c r="G23" s="159" t="e">
        <f>'p4'!AJ25</f>
        <v>#N/A</v>
      </c>
      <c r="H23" s="159" t="e">
        <f>'p4'!AQ25</f>
        <v>#N/A</v>
      </c>
      <c r="J23" s="336" t="s">
        <v>52</v>
      </c>
      <c r="K23" s="336"/>
      <c r="L23" s="336"/>
    </row>
    <row r="24" spans="1:12" ht="14.5" customHeight="1" x14ac:dyDescent="0.35">
      <c r="A24" s="162">
        <f t="shared" si="0"/>
        <v>21</v>
      </c>
      <c r="B24" s="156" t="str">
        <f>'p3'!D26</f>
        <v xml:space="preserve">น้ำทิพย์  </v>
      </c>
      <c r="C24" s="157" t="str">
        <f>'p3'!E26</f>
        <v>พุทธเสน</v>
      </c>
      <c r="D24" s="158">
        <f>'p4'!R26</f>
        <v>0</v>
      </c>
      <c r="E24" s="158">
        <f>'p4'!W26</f>
        <v>0</v>
      </c>
      <c r="F24" s="162">
        <f>'p4'!Y26</f>
        <v>0</v>
      </c>
      <c r="G24" s="159" t="e">
        <f>'p4'!AJ26</f>
        <v>#N/A</v>
      </c>
      <c r="H24" s="159" t="e">
        <f>'p4'!AQ26</f>
        <v>#N/A</v>
      </c>
      <c r="J24" s="167" t="s">
        <v>51</v>
      </c>
      <c r="K24" s="155">
        <f>COUNTIF(H$4:H$53,3)</f>
        <v>0</v>
      </c>
      <c r="L24" s="155" t="s">
        <v>53</v>
      </c>
    </row>
    <row r="25" spans="1:12" ht="14.5" customHeight="1" x14ac:dyDescent="0.35">
      <c r="A25" s="162">
        <f t="shared" si="0"/>
        <v>22</v>
      </c>
      <c r="B25" s="156" t="str">
        <f>'p3'!D27</f>
        <v xml:space="preserve">นิชนันท์  </v>
      </c>
      <c r="C25" s="157" t="str">
        <f>'p3'!E27</f>
        <v>อินเบิด</v>
      </c>
      <c r="D25" s="158">
        <f>'p4'!R27</f>
        <v>0</v>
      </c>
      <c r="E25" s="158">
        <f>'p4'!W27</f>
        <v>0</v>
      </c>
      <c r="F25" s="162">
        <f>'p4'!Y27</f>
        <v>0</v>
      </c>
      <c r="G25" s="159" t="e">
        <f>'p4'!AJ27</f>
        <v>#N/A</v>
      </c>
      <c r="H25" s="159" t="e">
        <f>'p4'!AQ27</f>
        <v>#N/A</v>
      </c>
      <c r="J25" s="163" t="s">
        <v>49</v>
      </c>
      <c r="K25" s="162">
        <f>COUNTIF(H$4:H$53,2)</f>
        <v>0</v>
      </c>
      <c r="L25" s="162" t="s">
        <v>53</v>
      </c>
    </row>
    <row r="26" spans="1:12" ht="14.5" customHeight="1" x14ac:dyDescent="0.35">
      <c r="A26" s="162">
        <f t="shared" si="0"/>
        <v>23</v>
      </c>
      <c r="B26" s="156" t="str">
        <f>'p3'!D28</f>
        <v xml:space="preserve">นิธินันท์  </v>
      </c>
      <c r="C26" s="157" t="str">
        <f>'p3'!E28</f>
        <v>อินเบิด</v>
      </c>
      <c r="D26" s="158">
        <f>'p4'!R28</f>
        <v>0</v>
      </c>
      <c r="E26" s="158">
        <f>'p4'!W28</f>
        <v>0</v>
      </c>
      <c r="F26" s="162">
        <f>'p4'!Y28</f>
        <v>0</v>
      </c>
      <c r="G26" s="159" t="e">
        <f>'p4'!AJ28</f>
        <v>#N/A</v>
      </c>
      <c r="H26" s="159" t="e">
        <f>'p4'!AQ28</f>
        <v>#N/A</v>
      </c>
      <c r="J26" s="163" t="s">
        <v>47</v>
      </c>
      <c r="K26" s="162">
        <f>COUNTIF(H$4:H$53,1)</f>
        <v>0</v>
      </c>
      <c r="L26" s="162" t="s">
        <v>53</v>
      </c>
    </row>
    <row r="27" spans="1:12" ht="14.5" customHeight="1" x14ac:dyDescent="0.35">
      <c r="A27" s="162">
        <f t="shared" si="0"/>
        <v>24</v>
      </c>
      <c r="B27" s="156" t="str">
        <f>'p3'!D29</f>
        <v xml:space="preserve">นิพาดา  </v>
      </c>
      <c r="C27" s="157" t="str">
        <f>'p3'!E29</f>
        <v>แพงสมศรี</v>
      </c>
      <c r="D27" s="158">
        <f>'p4'!R29</f>
        <v>0</v>
      </c>
      <c r="E27" s="158">
        <f>'p4'!W29</f>
        <v>0</v>
      </c>
      <c r="F27" s="162">
        <f>'p4'!Y29</f>
        <v>0</v>
      </c>
      <c r="G27" s="159" t="e">
        <f>'p4'!AJ29</f>
        <v>#N/A</v>
      </c>
      <c r="H27" s="159" t="e">
        <f>'p4'!AQ29</f>
        <v>#N/A</v>
      </c>
      <c r="J27" s="164" t="s">
        <v>48</v>
      </c>
      <c r="K27" s="165">
        <f>COUNTIF(H$4:H$53,0)</f>
        <v>0</v>
      </c>
      <c r="L27" s="165" t="s">
        <v>53</v>
      </c>
    </row>
    <row r="28" spans="1:12" ht="14.5" customHeight="1" x14ac:dyDescent="0.35">
      <c r="A28" s="162">
        <f t="shared" si="0"/>
        <v>25</v>
      </c>
      <c r="B28" s="156" t="str">
        <f>'p3'!D30</f>
        <v xml:space="preserve">บัณฑิตา  </v>
      </c>
      <c r="C28" s="157" t="str">
        <f>'p3'!E30</f>
        <v>สอนรัมย์</v>
      </c>
      <c r="D28" s="158">
        <f>'p4'!R30</f>
        <v>0</v>
      </c>
      <c r="E28" s="158">
        <f>'p4'!W30</f>
        <v>0</v>
      </c>
      <c r="F28" s="162">
        <f>'p4'!Y30</f>
        <v>0</v>
      </c>
      <c r="G28" s="159" t="e">
        <f>'p4'!AJ30</f>
        <v>#N/A</v>
      </c>
      <c r="H28" s="159" t="e">
        <f>'p4'!AQ30</f>
        <v>#N/A</v>
      </c>
      <c r="J28" s="166" t="s">
        <v>37</v>
      </c>
      <c r="K28" s="166">
        <f>SUM(K24:K27)</f>
        <v>0</v>
      </c>
      <c r="L28" s="166" t="s">
        <v>53</v>
      </c>
    </row>
    <row r="29" spans="1:12" ht="14.5" customHeight="1" x14ac:dyDescent="0.35">
      <c r="A29" s="162">
        <f t="shared" si="0"/>
        <v>26</v>
      </c>
      <c r="B29" s="156" t="str">
        <f>'p3'!D31</f>
        <v xml:space="preserve">เบญจรัตน์  </v>
      </c>
      <c r="C29" s="157" t="str">
        <f>'p3'!E31</f>
        <v>แววนำเจริญไพศาล</v>
      </c>
      <c r="D29" s="158">
        <f>'p4'!R31</f>
        <v>0</v>
      </c>
      <c r="E29" s="158">
        <f>'p4'!W31</f>
        <v>0</v>
      </c>
      <c r="F29" s="162">
        <f>'p4'!Y31</f>
        <v>0</v>
      </c>
      <c r="G29" s="159" t="e">
        <f>'p4'!AJ31</f>
        <v>#N/A</v>
      </c>
      <c r="H29" s="159" t="e">
        <f>'p4'!AQ31</f>
        <v>#N/A</v>
      </c>
    </row>
    <row r="30" spans="1:12" ht="14.5" customHeight="1" x14ac:dyDescent="0.35">
      <c r="A30" s="162">
        <f t="shared" si="0"/>
        <v>27</v>
      </c>
      <c r="B30" s="156" t="str">
        <f>'p3'!D32</f>
        <v>กิตติพงษ์</v>
      </c>
      <c r="C30" s="157" t="str">
        <f>'p3'!E32</f>
        <v>ประกอบพืช</v>
      </c>
      <c r="D30" s="158">
        <f>'p4'!R32</f>
        <v>0</v>
      </c>
      <c r="E30" s="158">
        <f>'p4'!W32</f>
        <v>0</v>
      </c>
      <c r="F30" s="162">
        <f>'p4'!Y32</f>
        <v>0</v>
      </c>
      <c r="G30" s="159" t="e">
        <f>'p4'!AJ32</f>
        <v>#N/A</v>
      </c>
      <c r="H30" s="159" t="e">
        <f>'p4'!AQ32</f>
        <v>#N/A</v>
      </c>
    </row>
    <row r="31" spans="1:12" ht="14.5" customHeight="1" x14ac:dyDescent="0.35">
      <c r="A31" s="162">
        <f t="shared" si="0"/>
        <v>28</v>
      </c>
      <c r="B31" s="156" t="str">
        <f>'p3'!D33</f>
        <v>มนพัทธ์</v>
      </c>
      <c r="C31" s="157" t="str">
        <f>'p3'!E33</f>
        <v>อุตรี</v>
      </c>
      <c r="D31" s="158">
        <f>'p4'!R33</f>
        <v>0</v>
      </c>
      <c r="E31" s="158">
        <f>'p4'!W33</f>
        <v>0</v>
      </c>
      <c r="F31" s="162">
        <f>'p4'!Y33</f>
        <v>0</v>
      </c>
      <c r="G31" s="159" t="e">
        <f>'p4'!AJ33</f>
        <v>#N/A</v>
      </c>
      <c r="H31" s="159" t="e">
        <f>'p4'!AQ33</f>
        <v>#N/A</v>
      </c>
    </row>
    <row r="32" spans="1:12" ht="14.5" customHeight="1" x14ac:dyDescent="0.35">
      <c r="A32" s="162">
        <f t="shared" si="0"/>
        <v>29</v>
      </c>
      <c r="B32" s="156" t="str">
        <f>'p3'!D34</f>
        <v>อภิชญา</v>
      </c>
      <c r="C32" s="157" t="str">
        <f>'p3'!E34</f>
        <v>สงเปลือย</v>
      </c>
      <c r="D32" s="158">
        <f>'p4'!R34</f>
        <v>0</v>
      </c>
      <c r="E32" s="158">
        <f>'p4'!W34</f>
        <v>0</v>
      </c>
      <c r="F32" s="162">
        <f>'p4'!Y34</f>
        <v>0</v>
      </c>
      <c r="G32" s="159" t="e">
        <f>'p4'!AJ34</f>
        <v>#N/A</v>
      </c>
      <c r="H32" s="159" t="e">
        <f>'p4'!AQ34</f>
        <v>#N/A</v>
      </c>
    </row>
    <row r="33" spans="1:8" ht="14.5" customHeight="1" x14ac:dyDescent="0.35">
      <c r="A33" s="165"/>
      <c r="B33" s="168"/>
      <c r="C33" s="169"/>
      <c r="D33" s="170"/>
      <c r="E33" s="170"/>
      <c r="F33" s="165"/>
      <c r="G33" s="171"/>
      <c r="H33" s="171"/>
    </row>
    <row r="34" spans="1:8" ht="14.5" customHeight="1" x14ac:dyDescent="0.35">
      <c r="A34" s="172"/>
      <c r="B34" s="173"/>
      <c r="C34" s="173"/>
      <c r="D34" s="172"/>
      <c r="E34" s="172"/>
      <c r="F34" s="172"/>
      <c r="G34" s="174"/>
      <c r="H34" s="174"/>
    </row>
    <row r="35" spans="1:8" ht="14.5" customHeight="1" x14ac:dyDescent="0.35">
      <c r="A35" s="172"/>
      <c r="B35" s="173"/>
      <c r="C35" s="173"/>
      <c r="D35" s="172"/>
      <c r="E35" s="172"/>
      <c r="F35" s="172"/>
      <c r="G35" s="174"/>
      <c r="H35" s="174"/>
    </row>
    <row r="36" spans="1:8" ht="14.5" customHeight="1" x14ac:dyDescent="0.35">
      <c r="A36" s="172"/>
      <c r="B36" s="173"/>
      <c r="C36" s="173"/>
      <c r="D36" s="172"/>
      <c r="E36" s="172"/>
      <c r="F36" s="172"/>
      <c r="G36" s="174"/>
      <c r="H36" s="174"/>
    </row>
    <row r="37" spans="1:8" ht="14.5" customHeight="1" x14ac:dyDescent="0.35">
      <c r="A37" s="172"/>
      <c r="B37" s="173"/>
      <c r="C37" s="173"/>
      <c r="D37" s="172"/>
      <c r="E37" s="172"/>
      <c r="F37" s="172"/>
      <c r="G37" s="174"/>
      <c r="H37" s="174"/>
    </row>
    <row r="38" spans="1:8" ht="14.5" customHeight="1" x14ac:dyDescent="0.35">
      <c r="A38" s="172"/>
      <c r="B38" s="173"/>
      <c r="C38" s="173"/>
      <c r="D38" s="172"/>
      <c r="E38" s="172"/>
      <c r="F38" s="172"/>
      <c r="G38" s="174"/>
      <c r="H38" s="174"/>
    </row>
    <row r="39" spans="1:8" ht="14.5" customHeight="1" x14ac:dyDescent="0.35">
      <c r="A39" s="172"/>
      <c r="B39" s="173"/>
      <c r="C39" s="173"/>
      <c r="D39" s="172"/>
      <c r="E39" s="172"/>
      <c r="F39" s="172"/>
      <c r="G39" s="174"/>
      <c r="H39" s="174"/>
    </row>
    <row r="40" spans="1:8" ht="14.5" customHeight="1" x14ac:dyDescent="0.35">
      <c r="A40" s="172"/>
      <c r="B40" s="173"/>
      <c r="C40" s="173"/>
      <c r="D40" s="172"/>
      <c r="E40" s="172"/>
      <c r="F40" s="172"/>
      <c r="G40" s="174"/>
      <c r="H40" s="174"/>
    </row>
    <row r="41" spans="1:8" ht="14.5" customHeight="1" x14ac:dyDescent="0.35">
      <c r="A41" s="172"/>
      <c r="B41" s="173"/>
      <c r="C41" s="173"/>
      <c r="D41" s="172"/>
      <c r="E41" s="172"/>
      <c r="F41" s="172"/>
      <c r="G41" s="174"/>
      <c r="H41" s="174"/>
    </row>
    <row r="42" spans="1:8" ht="14.5" customHeight="1" x14ac:dyDescent="0.35">
      <c r="A42" s="172"/>
      <c r="B42" s="173"/>
      <c r="C42" s="173"/>
      <c r="D42" s="172"/>
      <c r="E42" s="172"/>
      <c r="F42" s="172"/>
      <c r="G42" s="174"/>
      <c r="H42" s="174"/>
    </row>
    <row r="43" spans="1:8" ht="14.5" customHeight="1" x14ac:dyDescent="0.35">
      <c r="A43" s="172"/>
      <c r="B43" s="173"/>
      <c r="C43" s="173"/>
      <c r="D43" s="172"/>
      <c r="E43" s="172"/>
      <c r="F43" s="172"/>
      <c r="G43" s="174"/>
      <c r="H43" s="174"/>
    </row>
    <row r="44" spans="1:8" ht="14.5" customHeight="1" x14ac:dyDescent="0.35">
      <c r="A44" s="172"/>
      <c r="B44" s="173"/>
      <c r="C44" s="173"/>
      <c r="D44" s="172"/>
      <c r="E44" s="172"/>
      <c r="F44" s="172"/>
      <c r="G44" s="174"/>
      <c r="H44" s="174"/>
    </row>
    <row r="45" spans="1:8" ht="14.5" customHeight="1" x14ac:dyDescent="0.35">
      <c r="A45" s="172"/>
      <c r="B45" s="173"/>
      <c r="C45" s="173"/>
      <c r="D45" s="172"/>
      <c r="E45" s="172"/>
      <c r="F45" s="172"/>
      <c r="G45" s="174"/>
      <c r="H45" s="174"/>
    </row>
    <row r="46" spans="1:8" ht="14.5" customHeight="1" x14ac:dyDescent="0.35">
      <c r="A46" s="172"/>
      <c r="B46" s="173"/>
      <c r="C46" s="173"/>
      <c r="D46" s="172"/>
      <c r="E46" s="172"/>
      <c r="F46" s="172"/>
      <c r="G46" s="174"/>
      <c r="H46" s="174"/>
    </row>
    <row r="47" spans="1:8" ht="14.5" customHeight="1" x14ac:dyDescent="0.35">
      <c r="A47" s="172"/>
      <c r="B47" s="173"/>
      <c r="C47" s="173"/>
      <c r="D47" s="172"/>
      <c r="E47" s="172"/>
      <c r="F47" s="172"/>
      <c r="G47" s="174"/>
      <c r="H47" s="174"/>
    </row>
    <row r="48" spans="1:8" ht="14.5" customHeight="1" x14ac:dyDescent="0.35">
      <c r="A48" s="172"/>
      <c r="B48" s="173"/>
      <c r="C48" s="173"/>
      <c r="D48" s="172"/>
      <c r="E48" s="172"/>
      <c r="F48" s="172"/>
      <c r="G48" s="174"/>
      <c r="H48" s="174"/>
    </row>
    <row r="49" spans="1:8" ht="14.5" customHeight="1" x14ac:dyDescent="0.35">
      <c r="A49" s="172"/>
      <c r="B49" s="173"/>
      <c r="C49" s="173"/>
      <c r="D49" s="172"/>
      <c r="E49" s="172"/>
      <c r="F49" s="172"/>
      <c r="G49" s="174"/>
      <c r="H49" s="174"/>
    </row>
    <row r="50" spans="1:8" ht="14.5" customHeight="1" x14ac:dyDescent="0.35">
      <c r="A50" s="172"/>
      <c r="B50" s="173"/>
      <c r="C50" s="173"/>
      <c r="D50" s="172"/>
      <c r="E50" s="172"/>
      <c r="F50" s="172"/>
      <c r="G50" s="174"/>
      <c r="H50" s="174"/>
    </row>
    <row r="51" spans="1:8" ht="14.5" customHeight="1" x14ac:dyDescent="0.35">
      <c r="A51" s="172"/>
      <c r="B51" s="173"/>
      <c r="C51" s="173"/>
      <c r="D51" s="172"/>
      <c r="E51" s="172"/>
      <c r="F51" s="172"/>
      <c r="G51" s="174"/>
      <c r="H51" s="174"/>
    </row>
    <row r="52" spans="1:8" ht="14.5" customHeight="1" x14ac:dyDescent="0.35">
      <c r="A52" s="172"/>
      <c r="B52" s="173"/>
      <c r="C52" s="173"/>
      <c r="D52" s="172"/>
      <c r="E52" s="172"/>
      <c r="F52" s="172"/>
      <c r="G52" s="174"/>
      <c r="H52" s="174"/>
    </row>
    <row r="53" spans="1:8" ht="14.5" customHeight="1" x14ac:dyDescent="0.35">
      <c r="A53" s="172"/>
      <c r="B53" s="173"/>
      <c r="C53" s="173"/>
      <c r="D53" s="172"/>
      <c r="E53" s="172"/>
      <c r="F53" s="172"/>
      <c r="G53" s="174"/>
      <c r="H53" s="174"/>
    </row>
  </sheetData>
  <sheetProtection algorithmName="SHA-512" hashValue="UBljGYyspFlMf86McwMBuz7Pp9OilOwPnCqpLJTC1Cx3ZcYnQmIvCluXyj7Cmtf7EMVc76cGwWOdU3KgHPEYrA==" saltValue="crxrmQFETglmmbzDYgLipw==" spinCount="100000" sheet="1" objects="1" scenarios="1" selectLockedCells="1"/>
  <mergeCells count="5">
    <mergeCell ref="A1:H1"/>
    <mergeCell ref="J16:L16"/>
    <mergeCell ref="J23:L23"/>
    <mergeCell ref="J3:L3"/>
    <mergeCell ref="B3:C3"/>
  </mergeCells>
  <phoneticPr fontId="2" type="noConversion"/>
  <pageMargins left="0.29370078740157501" right="0.14000000000000001" top="0.39370078740157499" bottom="0" header="0.511811023622047" footer="0.511811023622047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view="pageLayout" topLeftCell="A25" zoomScaleNormal="100" workbookViewId="0">
      <selection activeCell="C42" sqref="C42"/>
    </sheetView>
  </sheetViews>
  <sheetFormatPr baseColWidth="10" defaultColWidth="7.6640625" defaultRowHeight="13" x14ac:dyDescent="0.15"/>
  <cols>
    <col min="1" max="1" width="7" style="24" customWidth="1"/>
    <col min="2" max="2" width="20.6640625" style="25" customWidth="1"/>
    <col min="3" max="3" width="23.1640625" style="25" customWidth="1"/>
    <col min="4" max="4" width="19.6640625" style="25" customWidth="1"/>
    <col min="5" max="5" width="23.6640625" style="25" customWidth="1"/>
    <col min="6" max="6" width="0.5" hidden="1" customWidth="1"/>
    <col min="7" max="7" width="0" hidden="1" customWidth="1"/>
  </cols>
  <sheetData>
    <row r="1" spans="1:6" ht="22" customHeight="1" x14ac:dyDescent="0.15">
      <c r="A1" s="342" t="s">
        <v>7</v>
      </c>
      <c r="B1" s="342"/>
      <c r="C1" s="342"/>
      <c r="D1" s="342"/>
      <c r="E1" s="342"/>
      <c r="F1" s="342"/>
    </row>
    <row r="2" spans="1:6" ht="24" x14ac:dyDescent="0.15">
      <c r="A2" s="4" t="s">
        <v>65</v>
      </c>
      <c r="B2" s="4" t="s">
        <v>66</v>
      </c>
      <c r="C2" s="343" t="s">
        <v>67</v>
      </c>
      <c r="D2" s="343"/>
      <c r="E2" s="343"/>
    </row>
    <row r="3" spans="1:6" ht="21" x14ac:dyDescent="0.35">
      <c r="A3" s="5">
        <v>1</v>
      </c>
      <c r="B3" s="6" t="s">
        <v>68</v>
      </c>
      <c r="C3" s="344" t="s">
        <v>69</v>
      </c>
      <c r="D3" s="345"/>
      <c r="E3" s="346"/>
    </row>
    <row r="4" spans="1:6" ht="21" x14ac:dyDescent="0.35">
      <c r="A4" s="7"/>
      <c r="B4" s="8"/>
      <c r="C4" s="347" t="s">
        <v>70</v>
      </c>
      <c r="D4" s="348"/>
      <c r="E4" s="349"/>
    </row>
    <row r="5" spans="1:6" ht="21" x14ac:dyDescent="0.35">
      <c r="A5" s="7"/>
      <c r="B5" s="8"/>
      <c r="C5" s="347" t="s">
        <v>71</v>
      </c>
      <c r="D5" s="348"/>
      <c r="E5" s="349"/>
    </row>
    <row r="6" spans="1:6" ht="21" x14ac:dyDescent="0.35">
      <c r="A6" s="7"/>
      <c r="B6" s="8"/>
      <c r="C6" s="350" t="s">
        <v>72</v>
      </c>
      <c r="D6" s="351"/>
      <c r="E6" s="352"/>
    </row>
    <row r="7" spans="1:6" ht="21" x14ac:dyDescent="0.35">
      <c r="A7" s="5">
        <v>2</v>
      </c>
      <c r="B7" s="6" t="s">
        <v>73</v>
      </c>
      <c r="C7" s="344" t="s">
        <v>74</v>
      </c>
      <c r="D7" s="345"/>
      <c r="E7" s="346"/>
    </row>
    <row r="8" spans="1:6" ht="21" x14ac:dyDescent="0.35">
      <c r="A8" s="7"/>
      <c r="B8" s="8"/>
      <c r="C8" s="350" t="s">
        <v>75</v>
      </c>
      <c r="D8" s="351"/>
      <c r="E8" s="352"/>
    </row>
    <row r="9" spans="1:6" ht="21" x14ac:dyDescent="0.35">
      <c r="A9" s="5">
        <v>3</v>
      </c>
      <c r="B9" s="6" t="s">
        <v>76</v>
      </c>
      <c r="C9" s="344" t="s">
        <v>77</v>
      </c>
      <c r="D9" s="345"/>
      <c r="E9" s="346"/>
    </row>
    <row r="10" spans="1:6" ht="21" x14ac:dyDescent="0.35">
      <c r="A10" s="5">
        <v>4</v>
      </c>
      <c r="B10" s="9" t="s">
        <v>78</v>
      </c>
      <c r="C10" s="344" t="s">
        <v>79</v>
      </c>
      <c r="D10" s="345"/>
      <c r="E10" s="346"/>
    </row>
    <row r="11" spans="1:6" ht="21" x14ac:dyDescent="0.35">
      <c r="A11" s="7"/>
      <c r="B11" s="10"/>
      <c r="C11" s="347" t="s">
        <v>80</v>
      </c>
      <c r="D11" s="348"/>
      <c r="E11" s="349"/>
    </row>
    <row r="12" spans="1:6" ht="21" x14ac:dyDescent="0.35">
      <c r="A12" s="7"/>
      <c r="B12" s="10"/>
      <c r="C12" s="11" t="s">
        <v>81</v>
      </c>
      <c r="D12" s="2"/>
      <c r="E12" s="12"/>
    </row>
    <row r="13" spans="1:6" ht="21" x14ac:dyDescent="0.35">
      <c r="A13" s="7"/>
      <c r="B13" s="10"/>
      <c r="C13" s="350" t="s">
        <v>82</v>
      </c>
      <c r="D13" s="351"/>
      <c r="E13" s="352"/>
    </row>
    <row r="14" spans="1:6" ht="21" x14ac:dyDescent="0.35">
      <c r="A14" s="5">
        <v>5</v>
      </c>
      <c r="B14" s="6" t="s">
        <v>83</v>
      </c>
      <c r="C14" s="344" t="s">
        <v>84</v>
      </c>
      <c r="D14" s="345"/>
      <c r="E14" s="346"/>
    </row>
    <row r="15" spans="1:6" ht="21" x14ac:dyDescent="0.35">
      <c r="A15" s="7"/>
      <c r="B15" s="8"/>
      <c r="C15" s="350" t="s">
        <v>85</v>
      </c>
      <c r="D15" s="351"/>
      <c r="E15" s="352"/>
    </row>
    <row r="16" spans="1:6" ht="21" x14ac:dyDescent="0.35">
      <c r="A16" s="5">
        <v>6</v>
      </c>
      <c r="B16" s="6" t="s">
        <v>86</v>
      </c>
      <c r="C16" s="344" t="s">
        <v>87</v>
      </c>
      <c r="D16" s="345"/>
      <c r="E16" s="346"/>
    </row>
    <row r="17" spans="1:6" ht="21" x14ac:dyDescent="0.35">
      <c r="A17" s="7"/>
      <c r="B17" s="8"/>
      <c r="C17" s="350" t="s">
        <v>88</v>
      </c>
      <c r="D17" s="351"/>
      <c r="E17" s="352"/>
    </row>
    <row r="18" spans="1:6" ht="21" x14ac:dyDescent="0.35">
      <c r="A18" s="5">
        <v>7</v>
      </c>
      <c r="B18" s="6" t="s">
        <v>89</v>
      </c>
      <c r="C18" s="344" t="s">
        <v>90</v>
      </c>
      <c r="D18" s="345"/>
      <c r="E18" s="346"/>
    </row>
    <row r="19" spans="1:6" ht="21" x14ac:dyDescent="0.35">
      <c r="A19" s="7"/>
      <c r="B19" s="8"/>
      <c r="C19" s="347" t="s">
        <v>91</v>
      </c>
      <c r="D19" s="348"/>
      <c r="E19" s="349"/>
    </row>
    <row r="20" spans="1:6" ht="21" x14ac:dyDescent="0.35">
      <c r="A20" s="7"/>
      <c r="B20" s="8"/>
      <c r="C20" s="347" t="s">
        <v>92</v>
      </c>
      <c r="D20" s="348"/>
      <c r="E20" s="349"/>
    </row>
    <row r="21" spans="1:6" ht="21" x14ac:dyDescent="0.35">
      <c r="A21" s="7"/>
      <c r="B21" s="8"/>
      <c r="C21" s="350" t="s">
        <v>93</v>
      </c>
      <c r="D21" s="351"/>
      <c r="E21" s="352"/>
    </row>
    <row r="22" spans="1:6" ht="21" x14ac:dyDescent="0.35">
      <c r="A22" s="5">
        <v>8</v>
      </c>
      <c r="B22" s="6" t="s">
        <v>94</v>
      </c>
      <c r="C22" s="344" t="s">
        <v>95</v>
      </c>
      <c r="D22" s="345"/>
      <c r="E22" s="346"/>
    </row>
    <row r="23" spans="1:6" ht="21" x14ac:dyDescent="0.35">
      <c r="A23" s="13"/>
      <c r="B23" s="14"/>
      <c r="C23" s="350" t="s">
        <v>96</v>
      </c>
      <c r="D23" s="351"/>
      <c r="E23" s="352"/>
    </row>
    <row r="24" spans="1:6" ht="19.5" customHeight="1" x14ac:dyDescent="0.45">
      <c r="A24" s="2"/>
      <c r="B24" s="3"/>
      <c r="C24" s="142" t="s">
        <v>101</v>
      </c>
      <c r="D24" s="17"/>
      <c r="E24" s="17"/>
      <c r="F24" s="17"/>
    </row>
    <row r="25" spans="1:6" ht="24" x14ac:dyDescent="0.4">
      <c r="A25" s="360" t="s">
        <v>102</v>
      </c>
      <c r="B25" s="361"/>
      <c r="C25" s="362"/>
      <c r="D25" s="363" t="s">
        <v>103</v>
      </c>
      <c r="E25" s="363"/>
    </row>
    <row r="26" spans="1:6" ht="21" x14ac:dyDescent="0.35">
      <c r="A26" s="364" t="s">
        <v>104</v>
      </c>
      <c r="B26" s="365"/>
      <c r="C26" s="365"/>
      <c r="D26" s="364" t="s">
        <v>105</v>
      </c>
      <c r="E26" s="366"/>
    </row>
    <row r="27" spans="1:6" ht="21" x14ac:dyDescent="0.35">
      <c r="A27" s="355" t="s">
        <v>106</v>
      </c>
      <c r="B27" s="356"/>
      <c r="C27" s="356"/>
      <c r="D27" s="357" t="s">
        <v>107</v>
      </c>
      <c r="E27" s="359"/>
    </row>
    <row r="28" spans="1:6" ht="21" x14ac:dyDescent="0.35">
      <c r="A28" s="355" t="s">
        <v>108</v>
      </c>
      <c r="B28" s="356"/>
      <c r="C28" s="356"/>
      <c r="D28" s="20"/>
      <c r="E28" s="12"/>
    </row>
    <row r="29" spans="1:6" ht="21" x14ac:dyDescent="0.15">
      <c r="A29" s="357" t="s">
        <v>109</v>
      </c>
      <c r="B29" s="358"/>
      <c r="C29" s="358"/>
      <c r="D29" s="357" t="s">
        <v>121</v>
      </c>
      <c r="E29" s="359"/>
    </row>
    <row r="30" spans="1:6" ht="21" x14ac:dyDescent="0.35">
      <c r="A30" s="355" t="s">
        <v>110</v>
      </c>
      <c r="B30" s="356"/>
      <c r="C30" s="356"/>
      <c r="D30" s="18" t="s">
        <v>122</v>
      </c>
      <c r="E30" s="21"/>
    </row>
    <row r="31" spans="1:6" ht="21" x14ac:dyDescent="0.35">
      <c r="A31" s="355" t="s">
        <v>111</v>
      </c>
      <c r="B31" s="356"/>
      <c r="C31" s="356"/>
      <c r="D31" s="19" t="s">
        <v>112</v>
      </c>
      <c r="E31" s="12"/>
    </row>
    <row r="32" spans="1:6" ht="21" x14ac:dyDescent="0.35">
      <c r="A32" s="355" t="s">
        <v>113</v>
      </c>
      <c r="B32" s="367"/>
      <c r="C32" s="368"/>
      <c r="D32" s="22" t="s">
        <v>123</v>
      </c>
      <c r="E32" s="12"/>
    </row>
    <row r="33" spans="1:6" ht="21" x14ac:dyDescent="0.35">
      <c r="A33" s="355" t="s">
        <v>114</v>
      </c>
      <c r="B33" s="356"/>
      <c r="C33" s="356"/>
      <c r="D33" s="22" t="s">
        <v>115</v>
      </c>
      <c r="E33" s="12"/>
    </row>
    <row r="34" spans="1:6" ht="21" x14ac:dyDescent="0.3">
      <c r="A34" s="357" t="s">
        <v>116</v>
      </c>
      <c r="B34" s="358"/>
      <c r="C34" s="358"/>
      <c r="D34" s="19" t="s">
        <v>124</v>
      </c>
      <c r="E34" s="12"/>
    </row>
    <row r="35" spans="1:6" ht="21" x14ac:dyDescent="0.35">
      <c r="A35" s="353"/>
      <c r="B35" s="354"/>
      <c r="C35" s="354"/>
      <c r="D35" s="22" t="s">
        <v>125</v>
      </c>
      <c r="E35" s="12"/>
    </row>
    <row r="36" spans="1:6" ht="21" x14ac:dyDescent="0.3">
      <c r="A36" s="357" t="s">
        <v>117</v>
      </c>
      <c r="B36" s="358"/>
      <c r="C36" s="358"/>
      <c r="D36" s="19" t="s">
        <v>126</v>
      </c>
      <c r="E36" s="12"/>
    </row>
    <row r="37" spans="1:6" ht="21" x14ac:dyDescent="0.35">
      <c r="A37" s="22" t="s">
        <v>118</v>
      </c>
      <c r="B37" s="23"/>
      <c r="C37" s="23"/>
      <c r="D37" s="22" t="s">
        <v>128</v>
      </c>
      <c r="E37" s="12"/>
    </row>
    <row r="38" spans="1:6" ht="21" x14ac:dyDescent="0.35">
      <c r="A38" s="26" t="s">
        <v>119</v>
      </c>
      <c r="B38" s="27"/>
      <c r="C38" s="27"/>
      <c r="D38" s="371" t="s">
        <v>127</v>
      </c>
      <c r="E38" s="372"/>
    </row>
    <row r="39" spans="1:6" ht="4.5" customHeight="1" x14ac:dyDescent="0.15"/>
    <row r="40" spans="1:6" ht="19.5" customHeight="1" x14ac:dyDescent="0.45">
      <c r="A40" s="370" t="s">
        <v>97</v>
      </c>
      <c r="B40" s="370"/>
      <c r="C40" s="370"/>
      <c r="D40" s="370"/>
      <c r="E40" s="370"/>
      <c r="F40" s="370"/>
    </row>
    <row r="41" spans="1:6" ht="27" x14ac:dyDescent="0.45">
      <c r="A41" s="369" t="s">
        <v>98</v>
      </c>
      <c r="B41" s="369"/>
      <c r="C41" s="15">
        <v>1</v>
      </c>
      <c r="D41" s="15">
        <v>2</v>
      </c>
      <c r="E41" s="15">
        <v>3</v>
      </c>
      <c r="F41" s="15">
        <v>4</v>
      </c>
    </row>
    <row r="42" spans="1:6" ht="24" x14ac:dyDescent="0.4">
      <c r="A42" s="369" t="s">
        <v>100</v>
      </c>
      <c r="B42" s="369"/>
      <c r="C42" s="16"/>
      <c r="D42" s="16"/>
      <c r="E42" s="16"/>
      <c r="F42" s="16"/>
    </row>
    <row r="43" spans="1:6" ht="24" x14ac:dyDescent="0.4">
      <c r="A43" s="369" t="s">
        <v>99</v>
      </c>
      <c r="B43" s="369"/>
      <c r="C43" s="16"/>
      <c r="D43" s="16"/>
      <c r="E43" s="16"/>
      <c r="F43" s="16"/>
    </row>
    <row r="44" spans="1:6" ht="5.25" customHeight="1" x14ac:dyDescent="0.15"/>
    <row r="45" spans="1:6" ht="16" x14ac:dyDescent="0.3">
      <c r="A45" s="2"/>
      <c r="B45" s="2" t="s">
        <v>120</v>
      </c>
      <c r="C45" s="2"/>
      <c r="D45" s="2"/>
      <c r="E45" s="2"/>
      <c r="F45" s="2"/>
    </row>
    <row r="46" spans="1:6" ht="16" x14ac:dyDescent="0.3">
      <c r="A46" s="2"/>
      <c r="B46" s="2" t="s">
        <v>120</v>
      </c>
      <c r="C46" s="2"/>
      <c r="D46" s="2"/>
      <c r="E46" s="2"/>
      <c r="F46" s="2"/>
    </row>
    <row r="47" spans="1:6" ht="16" x14ac:dyDescent="0.3">
      <c r="A47" s="2"/>
      <c r="B47" s="2" t="s">
        <v>120</v>
      </c>
      <c r="C47" s="2"/>
      <c r="D47" s="2"/>
      <c r="E47" s="2"/>
      <c r="F47" s="2"/>
    </row>
  </sheetData>
  <sheetProtection selectLockedCells="1"/>
  <mergeCells count="43">
    <mergeCell ref="A30:C30"/>
    <mergeCell ref="A31:C31"/>
    <mergeCell ref="A32:C32"/>
    <mergeCell ref="A33:C33"/>
    <mergeCell ref="A43:B43"/>
    <mergeCell ref="A40:F40"/>
    <mergeCell ref="A42:B42"/>
    <mergeCell ref="A41:B41"/>
    <mergeCell ref="A34:C34"/>
    <mergeCell ref="A36:C36"/>
    <mergeCell ref="D38:E38"/>
    <mergeCell ref="A25:C25"/>
    <mergeCell ref="D25:E25"/>
    <mergeCell ref="A26:C26"/>
    <mergeCell ref="D26:E26"/>
    <mergeCell ref="A27:C27"/>
    <mergeCell ref="D27:E27"/>
    <mergeCell ref="C14:E14"/>
    <mergeCell ref="C15:E15"/>
    <mergeCell ref="C16:E16"/>
    <mergeCell ref="C17:E17"/>
    <mergeCell ref="C18:E18"/>
    <mergeCell ref="C6:E6"/>
    <mergeCell ref="C7:E7"/>
    <mergeCell ref="C8:E8"/>
    <mergeCell ref="C9:E9"/>
    <mergeCell ref="A35:C35"/>
    <mergeCell ref="C20:E20"/>
    <mergeCell ref="C21:E21"/>
    <mergeCell ref="C22:E22"/>
    <mergeCell ref="C23:E23"/>
    <mergeCell ref="C10:E10"/>
    <mergeCell ref="C11:E11"/>
    <mergeCell ref="C19:E19"/>
    <mergeCell ref="A28:C28"/>
    <mergeCell ref="A29:C29"/>
    <mergeCell ref="D29:E29"/>
    <mergeCell ref="C13:E13"/>
    <mergeCell ref="A1:F1"/>
    <mergeCell ref="C2:E2"/>
    <mergeCell ref="C3:E3"/>
    <mergeCell ref="C4:E4"/>
    <mergeCell ref="C5:E5"/>
  </mergeCells>
  <pageMargins left="0.7" right="0.28000000000000003" top="0.3" bottom="0.33" header="0.23" footer="0.3"/>
  <pageSetup paperSize="9" scale="81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p1</vt:lpstr>
      <vt:lpstr>p2</vt:lpstr>
      <vt:lpstr>p3</vt:lpstr>
      <vt:lpstr>p4</vt:lpstr>
      <vt:lpstr>p5</vt:lpstr>
      <vt:lpstr>p6</vt:lpstr>
      <vt:lpstr>'p4'!Print_Titles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ABARM Sangsomsak</cp:lastModifiedBy>
  <cp:lastPrinted>2020-09-27T04:02:33Z</cp:lastPrinted>
  <dcterms:created xsi:type="dcterms:W3CDTF">2010-01-25T06:03:13Z</dcterms:created>
  <dcterms:modified xsi:type="dcterms:W3CDTF">2022-02-23T14:31:16Z</dcterms:modified>
</cp:coreProperties>
</file>